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6735" windowHeight="5790" tabRatio="683" activeTab="9"/>
  </bookViews>
  <sheets>
    <sheet name="Preglednica HK" sheetId="1" r:id="rId1"/>
    <sheet name="Procedura pumpanja" sheetId="2" r:id="rId2"/>
    <sheet name="Pregled" sheetId="3" r:id="rId3"/>
    <sheet name="L107-2" sheetId="4" r:id="rId4"/>
    <sheet name="L107-3" sheetId="5" r:id="rId5"/>
    <sheet name="L107-4" sheetId="6" r:id="rId6"/>
    <sheet name="L107-5" sheetId="7" r:id="rId7"/>
    <sheet name="L107-6" sheetId="8" r:id="rId8"/>
    <sheet name="L107-8" sheetId="9" r:id="rId9"/>
    <sheet name="L107-9" sheetId="10" r:id="rId10"/>
    <sheet name="INV020" sheetId="11" r:id="rId11"/>
  </sheets>
  <definedNames/>
  <calcPr fullCalcOnLoad="1"/>
</workbook>
</file>

<file path=xl/sharedStrings.xml><?xml version="1.0" encoding="utf-8"?>
<sst xmlns="http://schemas.openxmlformats.org/spreadsheetml/2006/main" count="248" uniqueCount="154">
  <si>
    <t>Monocrystaline</t>
  </si>
  <si>
    <t>Časovna stabilnost</t>
  </si>
  <si>
    <t>-test cez vikend 60 ur</t>
  </si>
  <si>
    <t xml:space="preserve">-napetost -1000 V </t>
  </si>
  <si>
    <t>-koraki na 1 uro + cas za meritve 2500 dogodkov v vsaki tocki</t>
  </si>
  <si>
    <t>Fluence</t>
  </si>
  <si>
    <t>indeks v meritvah</t>
  </si>
  <si>
    <t>brez</t>
  </si>
  <si>
    <t>dve meritvi - hitri (1000 V takoj)</t>
  </si>
  <si>
    <t xml:space="preserve">"zgornja stran" ima modro piko </t>
  </si>
  <si>
    <t>inv20_998_15_071015_1.rwf</t>
  </si>
  <si>
    <t>inv20_-993_15_071015_1.rwf</t>
  </si>
  <si>
    <t xml:space="preserve">prvi set meritev - prenizek signal , potem preboj in zelo velik signal </t>
  </si>
  <si>
    <t>scani</t>
  </si>
  <si>
    <t>v +/-</t>
  </si>
  <si>
    <t>Scani 15.10.2007</t>
  </si>
  <si>
    <t>obrnnjen diamant 18.10.2007  - kontakti z bond zicko - ni vec oscilacij</t>
  </si>
  <si>
    <t>Obrnjen diamant 18.10.2007</t>
  </si>
  <si>
    <t xml:space="preserve"> </t>
  </si>
  <si>
    <t>menjava strani - modra pika spodaj</t>
  </si>
  <si>
    <t>inv20_xxx_-273_071005.rwf_3600</t>
  </si>
  <si>
    <t>meritve pred obsevanjem</t>
  </si>
  <si>
    <t>izgleda da je signal boljsi - oscilacij ni vec signal pa po ~2h pade</t>
  </si>
  <si>
    <t>Datum</t>
  </si>
  <si>
    <t>signal -1000V</t>
  </si>
  <si>
    <t>signal 1000V</t>
  </si>
  <si>
    <t>nirr</t>
  </si>
  <si>
    <t xml:space="preserve">izgleda da je to minimum - pumpanje na daljsi rok </t>
  </si>
  <si>
    <t>občutno popravi rezultat</t>
  </si>
  <si>
    <t>Pumpanje sistematsko - blizu izvora Sr90 37 MBq</t>
  </si>
  <si>
    <t>1. start: 22.10.2007     11:44</t>
  </si>
  <si>
    <t>2. start: 22.10.2007     13:08</t>
  </si>
  <si>
    <t>1. end:  22.10.2007 11:50</t>
  </si>
  <si>
    <t>signal</t>
  </si>
  <si>
    <t>signal (U=-1000 V)</t>
  </si>
  <si>
    <t>1. meritev 5000 eventov</t>
  </si>
  <si>
    <t>U</t>
  </si>
  <si>
    <t>signal 3600</t>
  </si>
  <si>
    <t>upostevana ze orientacija kot po</t>
  </si>
  <si>
    <t>CCD</t>
  </si>
  <si>
    <t>CCD 3600</t>
  </si>
  <si>
    <t>OBSEVANJE PRVI KORAK</t>
  </si>
  <si>
    <t>L107-3</t>
  </si>
  <si>
    <t>CCD (-1000V)</t>
  </si>
  <si>
    <t>L107-9</t>
  </si>
  <si>
    <t>nacin meritve kot pri H.Kaganu</t>
  </si>
  <si>
    <t>nizje napetosi manj pumpanja</t>
  </si>
  <si>
    <t>1.)</t>
  </si>
  <si>
    <t>2.)</t>
  </si>
  <si>
    <t>vse meritve obsevanega detektorja so brez veze, ker ni bilo pravega pumpanja - zelo nizek signal</t>
  </si>
  <si>
    <t>1. start: 22.10.2007     16:30</t>
  </si>
  <si>
    <t>2. vsako uro 2500 dogodkov - meritev</t>
  </si>
  <si>
    <t>saturacije čez noč</t>
  </si>
  <si>
    <t>L107-4</t>
  </si>
  <si>
    <t>Delay 3600s</t>
  </si>
  <si>
    <t>average signal</t>
  </si>
  <si>
    <t>immediately</t>
  </si>
  <si>
    <t>CCD (-/+1000V)</t>
  </si>
  <si>
    <t>L107-2</t>
  </si>
  <si>
    <t>L107-5</t>
  </si>
  <si>
    <t>0.011458,0.010374,0.005810,0.002049,-0.003435,0.008251,0.015581,0.017868,0.019412,0.020283,</t>
  </si>
  <si>
    <t>NEOBSEVAN</t>
  </si>
  <si>
    <t>Prvi poskus: long run - gledamo 50000 dogodkov</t>
  </si>
  <si>
    <t>1. start: 23.10.2007     13:24</t>
  </si>
  <si>
    <t>2. end: 23.10.2007 14:22</t>
  </si>
  <si>
    <t>Štiri meritve s pumpanjem:</t>
  </si>
  <si>
    <t>L107-9_-997_-273_071023_1.rwf_0</t>
  </si>
  <si>
    <t>L107-9_-997_-273_071023_1.rwf_1</t>
  </si>
  <si>
    <t>L107-9_-997_-273_071023_1.rwf_2</t>
  </si>
  <si>
    <t>L107-9_-997_-273_071023_1.rwf_3</t>
  </si>
  <si>
    <t>Jasno vidna saturacija pri 20.4 mV</t>
  </si>
  <si>
    <t>18.10.2007 Vzorec obrnjen!!!!!!</t>
  </si>
  <si>
    <t>Diamond   ccd          IV                   Comments</t>
  </si>
  <si>
    <t>----------------------------------------------------------</t>
  </si>
  <si>
    <t>L107-1    255-b</t>
  </si>
  <si>
    <t xml:space="preserve">           230-s    500pA+, 7pA-, bd@+700V   To OSU -&gt; Belle</t>
  </si>
  <si>
    <t>L107-2    220-b</t>
  </si>
  <si>
    <t xml:space="preserve">           210-s      7pA+,10pA-             To PSI -&gt; pi-irrad</t>
  </si>
  <si>
    <t>L107-3    205-b</t>
  </si>
  <si>
    <t xml:space="preserve">           230-s    100pA+, 3pA-  bd@+900V   To LJU -&gt; test</t>
  </si>
  <si>
    <t>L107-4    250-b</t>
  </si>
  <si>
    <t xml:space="preserve">           225-s      6pA+, 5pA-             Problem@0V -&gt; understood</t>
  </si>
  <si>
    <t xml:space="preserve">                      7pA+, 7pA-             -&gt; retest Good</t>
  </si>
  <si>
    <t>L107-5    225-b</t>
  </si>
  <si>
    <t xml:space="preserve">           230-s      7pA+, 6pA-             To PSI -&gt; pi-irrad</t>
  </si>
  <si>
    <t>L107-6    235-b</t>
  </si>
  <si>
    <t xml:space="preserve">           235-s      5pA+, 5pA-             -&gt; Great!!</t>
  </si>
  <si>
    <t>L107-7    215-b</t>
  </si>
  <si>
    <t xml:space="preserve">           235-s     25pA+, 8pA-  bd@+700V   -&gt; for Belle</t>
  </si>
  <si>
    <t>L107-8    225-b</t>
  </si>
  <si>
    <t xml:space="preserve">           225-s      1pA+, 1pA-             -&gt; Great!!</t>
  </si>
  <si>
    <t>L107-9    205-b</t>
  </si>
  <si>
    <t xml:space="preserve">           220-s      5pA+, 5pA-             -&gt; OK</t>
  </si>
  <si>
    <t>L107-10   240-b</t>
  </si>
  <si>
    <t xml:space="preserve">           225-s      6pA+, 1pA-  bd@+900V   -&gt; for Belle</t>
  </si>
  <si>
    <t>L107-11   215-b</t>
  </si>
  <si>
    <t xml:space="preserve">           225-s     10pA+, 2pA-  bd@+800V   -&gt; for Belle</t>
  </si>
  <si>
    <t>L107-12   230-b</t>
  </si>
  <si>
    <t xml:space="preserve">           225-s    130pA+, 8pA-  bd@+800V   -&gt; for Belle</t>
  </si>
  <si>
    <t>L114-13   230-b</t>
  </si>
  <si>
    <t xml:space="preserve">           225-s      1pA+, 2pA-             Funny IV shape -&gt; retest</t>
  </si>
  <si>
    <t xml:space="preserve">                      1pA+, 2pA-             Slope change @-900V -&gt; Belle</t>
  </si>
  <si>
    <t>INV20-01  in test</t>
  </si>
  <si>
    <t xml:space="preserve">           in test    2pA+, 2pA-</t>
  </si>
  <si>
    <t>INV20-02  in test</t>
  </si>
  <si>
    <t xml:space="preserve">           in test    3pA+, .5pA-            Soft bd@+700V</t>
  </si>
  <si>
    <t>NEOBSEVAN DETEKTOR</t>
  </si>
  <si>
    <t>Temperaturni scan</t>
  </si>
  <si>
    <t>RadHard/Meritve/L107-6/TempScanNirr</t>
  </si>
  <si>
    <t>Direktorij</t>
  </si>
  <si>
    <t>nizek signal, ker detektor nismo napumpali  - spodnja limita - vprasljiv kontakt, ker se pojavijo oscilacije</t>
  </si>
  <si>
    <t xml:space="preserve">Nastavitve osciloskopa </t>
  </si>
  <si>
    <t>PM</t>
  </si>
  <si>
    <t>1320 V</t>
  </si>
  <si>
    <t>threshold trigger</t>
  </si>
  <si>
    <t xml:space="preserve"> -40 mV</t>
  </si>
  <si>
    <t>Skala Y</t>
  </si>
  <si>
    <t>20 mV</t>
  </si>
  <si>
    <t>Skala X</t>
  </si>
  <si>
    <t>20 ns</t>
  </si>
  <si>
    <t xml:space="preserve">U </t>
  </si>
  <si>
    <t>18.10.2007; Detektor smo obrnili v primerjavi z neobsevanim - boljsi kontakt!!!</t>
  </si>
  <si>
    <t>L107-9_-997_20C_071018_1_long_pumped.rwf</t>
  </si>
  <si>
    <t>Long_Run_3e14</t>
  </si>
  <si>
    <t>Cez vikend je pumpanje veliko bolj ocitno (standard data taking)</t>
  </si>
  <si>
    <t>CCD(1000V)</t>
  </si>
  <si>
    <t>CCD (1000V)</t>
  </si>
  <si>
    <t>Položaj izvora malo premaknjen zaradi tega ker je luknja na ohišju manjša in temu prilagodimo rate</t>
  </si>
  <si>
    <t>ORIENTACIJA: MODRA PIKA ZGORAJ</t>
  </si>
  <si>
    <t>ORIENTACIJA: MODRA PIKA SPODAJ</t>
  </si>
  <si>
    <t>TCT meritve 25.10.2007</t>
  </si>
  <si>
    <t>OBSEVANJE DRUGI KORAK</t>
  </si>
  <si>
    <t xml:space="preserve">Narejena nova pika - prejsnja pika se je skoraj zbrisala in je bila komaj vidna (če sploh!!!!!!!!!!) </t>
  </si>
  <si>
    <t>Pumpanje po novi metodi se začne 25.10.2007 ob 15:00</t>
  </si>
  <si>
    <t>0.014988,0.014172,0.013863,0.013663,0.013928,0.013833,0.014612,0.014677,0.014558,0.014984,0.014950,0.015770,0.015625,0.015947,0.015570,0.015943,0.016609,0.016638,0.016347,0.016467,0.016704,0.016883,0.017386,0.017695,0.016760,0.017166,0.017289,0.017477,0.017430,0.017619,0.017221,0.017372,0.017686,0.017775,0.017831,0.017540,0.017959,0.017256,0.018204,0.017841,0.017978,0.017887,0.017727,0.018009,0.018322,0.018281,0.018265,0.018628,0.018273,0.018310,0.018505,0.017821,0.018526,0.019037,0.018516,0.018788,0.018452,0.018840,0.019466,0.019684,0.019013,0.019309,0.019359,0.019462,0.018969,0.019078,0.019755,0.018973,0.018969,0.019444,0.019538,0.019462,0.019015,0.018848,0.019651,0.019294,0.019201,0.019322,0.019512,0.019625,0.019057,0.020143,0.019525,0.019365,0.019680,0.019056,0.020119,0.020264,0.019452,0.020096,0.019876,0.019771,0.019142,0.019937,0.019145,0.019694,0.020248,0.019217,0.019595,0.019807,0.019670,0.019660,0.019817,0.019823,0.020506,0.019882,0.019939,0.020397,0.020172,0.019651,0.019729,0.019991,0.019951,0.019233,0.019809,0.019450,0.019966,0.019677,0.019560,0.019703,0.019646,0.019806,0.019819,0.019987,0.019800,0.019396,0.020842,0.020140,0.020402,0.019745,0.019862,0.020190,0.019589,0.020399,0.020169,0.019973,0.020383,0.019129,0.019921,0.020403,0.020058,0.020386,0.019785,0.020143,0.020152,0.020395,0.019915,0.020023,0.020235,0.020137,0.020053,0.020381,0.020574,0.020526,0.020569,0.020416,0.020398,0.020714,0.020665,0.021728,0.020563,0.020407,0.020530,0.021101,0.021067,0.021072,0.020305,0.020668,0.020776,0.021235,0.020736,0.020526,0.020912,0.020723,0.021008,0.020609,0.021259,0.020524,0.021048,0.020182,0.020890,0.020638,0.021309,0.020953,0.020745,0.020770,0.020954,0.020682,0.020995,0.020954,0.020909,0.020150,0.021104,0.020996,0.021005,0.020689,0.021143,0.020649,0.021170,0.020529,0.020894,0.021309,0.020818</t>
  </si>
  <si>
    <t>19 min between the points</t>
  </si>
  <si>
    <t>POCASNO PUMPANJE</t>
  </si>
  <si>
    <t>Grafi izgledajo saturirani pri 0.0135 mV  (26.10.2007)</t>
  </si>
  <si>
    <t xml:space="preserve">Obrnemo diamant - MODRA PIKA ZGORAJ - bond sedaj služi za kontat </t>
  </si>
  <si>
    <t xml:space="preserve">Pumpanje po novi metodi se začne 26.10.2007 ob 12:45 (po 7 urah izgleda, da bo saturacija okoli max 0.015) </t>
  </si>
  <si>
    <t>0.009458,0.012847,0.013135,0.013102,0.013165,0.013276,0.013577,0.013639,0.013701,0.013154,0.014102,0.014202,0.013616,0.014445,0.014046,0.013807,0.013702,0.013545,0.013640,0.013838,0.014195,0.014197,0.014091,0.013746,0.013922,0.014465,0.014257,0.014028,0.013629,0.014147,0.013776,0.014186,0.013982,0.014383,0.013847,0.014046,0.014011,0.014353,0.014289,0.013733,0.013974,0.014001,0.013419,0.014354,0.014186,0.013696,0.013744,0.013820,0.013847,0.013604,0.014200,0.014578,0.014004,0.014012,0.014198,0.014088,0.013855,0.013975,0.013832,0.013405,0.014225,0.014673,0.014405,0.013765,0.014316,0.013894,0.014012,0.014290,0.014282,0.013753,0.014108,0.014292,0.014108,0.014059,0.013578,0.014095,0.014240,0.013587,0.013888,0.013667,0.014269,0.014184,0.013815,0.013919,0.013924,0.013833,0.014039,0.014456,0.013777,0.014090,0.014190,0.013738,0.014366,0.013496,0.013898,0.014828,0.014535,</t>
  </si>
  <si>
    <t xml:space="preserve">točke so 18 minut narazen, razen zadnje, ki je </t>
  </si>
  <si>
    <t>PUMPANJE 1</t>
  </si>
  <si>
    <t>PUMPANJE 2</t>
  </si>
  <si>
    <t>CCE</t>
  </si>
  <si>
    <t>Podatki (26.10.2007 - ponovno pumpanje 2)</t>
  </si>
  <si>
    <t>korak</t>
  </si>
  <si>
    <t>diamantni detektor full napumpan (meritve QTCT)</t>
  </si>
  <si>
    <t>Sr90 priming med meritvami</t>
  </si>
  <si>
    <t>eno uro z Sr90 na detektorju</t>
  </si>
  <si>
    <t>Sr90 priming hole signal se enkrat zmerjen</t>
  </si>
  <si>
    <t>cikli neg bias/obrnemo/pos bias/obrnemo/.... (med cikli ni čakanja)</t>
  </si>
  <si>
    <t>začetek 13:00 - nova procedura</t>
  </si>
  <si>
    <t>Pumpanje: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</si>
</sst>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8"/>
      <color indexed="8"/>
      <name val="Arial"/>
      <family val="0"/>
    </font>
    <font>
      <sz val="10"/>
      <color indexed="52"/>
      <name val="Arial"/>
      <family val="0"/>
    </font>
    <font>
      <b/>
      <sz val="10"/>
      <color indexed="52"/>
      <name val="Arial"/>
      <family val="2"/>
    </font>
    <font>
      <sz val="11"/>
      <name val="Arial"/>
      <family val="0"/>
    </font>
    <font>
      <sz val="8.25"/>
      <name val="Arial"/>
      <family val="0"/>
    </font>
    <font>
      <sz val="10"/>
      <color indexed="57"/>
      <name val="Arial"/>
      <family val="0"/>
    </font>
    <font>
      <b/>
      <sz val="10"/>
      <color indexed="53"/>
      <name val="Arial"/>
      <family val="2"/>
    </font>
    <font>
      <b/>
      <sz val="14"/>
      <name val="Arial"/>
      <family val="0"/>
    </font>
    <font>
      <b/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4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6" borderId="0" xfId="0" applyFill="1" applyAlignment="1">
      <alignment/>
    </xf>
    <xf numFmtId="11" fontId="3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11" fontId="3" fillId="8" borderId="0" xfId="0" applyNumberFormat="1" applyFont="1" applyFill="1" applyAlignment="1">
      <alignment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CCD vs Fluence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1"/>
          <c:w val="0.769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v>L107-3, -1kV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Pregled!$B$4:$B$6</c:f>
              <c:numCache/>
            </c:numRef>
          </c:xVal>
          <c:yVal>
            <c:numRef>
              <c:f>Pregled!$C$4:$C$6</c:f>
              <c:numCache/>
            </c:numRef>
          </c:yVal>
          <c:smooth val="0"/>
        </c:ser>
        <c:ser>
          <c:idx val="2"/>
          <c:order val="1"/>
          <c:tx>
            <c:v>L107-3, 1kV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Pregled!$B$4:$B$6</c:f>
              <c:numCache/>
            </c:numRef>
          </c:xVal>
          <c:yVal>
            <c:numRef>
              <c:f>Pregled!$E$4:$E$6</c:f>
              <c:numCache/>
            </c:numRef>
          </c:yVal>
          <c:smooth val="0"/>
        </c:ser>
        <c:ser>
          <c:idx val="1"/>
          <c:order val="2"/>
          <c:tx>
            <c:v>L107-9, -1kV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Pregled!$I$4:$I$6</c:f>
              <c:numCache/>
            </c:numRef>
          </c:xVal>
          <c:yVal>
            <c:numRef>
              <c:f>Pregled!$J$4:$J$6</c:f>
              <c:numCache/>
            </c:numRef>
          </c:yVal>
          <c:smooth val="0"/>
        </c:ser>
        <c:ser>
          <c:idx val="3"/>
          <c:order val="3"/>
          <c:tx>
            <c:v>L107-9, 1kV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Pregled!$I$4:$I$6</c:f>
              <c:numCache/>
            </c:numRef>
          </c:xVal>
          <c:yVal>
            <c:numRef>
              <c:f>Pregled!$L$4:$L$6</c:f>
              <c:numCache/>
            </c:numRef>
          </c:yVal>
          <c:smooth val="0"/>
        </c:ser>
        <c:ser>
          <c:idx val="4"/>
          <c:order val="4"/>
          <c:tx>
            <c:v>L107-2, -1kV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Pregled!$B$18:$B$22</c:f>
              <c:numCache/>
            </c:numRef>
          </c:xVal>
          <c:yVal>
            <c:numRef>
              <c:f>Pregled!$C$18:$C$21</c:f>
              <c:numCache/>
            </c:numRef>
          </c:yVal>
          <c:smooth val="0"/>
        </c:ser>
        <c:ser>
          <c:idx val="5"/>
          <c:order val="5"/>
          <c:tx>
            <c:v>L107-2, 1kV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Pregled!$B$18:$B$25</c:f>
              <c:numCache/>
            </c:numRef>
          </c:xVal>
          <c:yVal>
            <c:numRef>
              <c:f>Pregled!$E$18:$E$24</c:f>
              <c:numCache/>
            </c:numRef>
          </c:yVal>
          <c:smooth val="0"/>
        </c:ser>
        <c:ser>
          <c:idx val="6"/>
          <c:order val="6"/>
          <c:tx>
            <c:v>L107-5, -1kV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Pregled!$I$18:$I$25</c:f>
              <c:numCache/>
            </c:numRef>
          </c:xVal>
          <c:yVal>
            <c:numRef>
              <c:f>Pregled!$J$18:$J$25</c:f>
              <c:numCache/>
            </c:numRef>
          </c:yVal>
          <c:smooth val="0"/>
        </c:ser>
        <c:ser>
          <c:idx val="7"/>
          <c:order val="7"/>
          <c:tx>
            <c:v>L107-5, 1kV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Pregled!$I$18:$I$25</c:f>
              <c:numCache/>
            </c:numRef>
          </c:xVal>
          <c:yVal>
            <c:numRef>
              <c:f>Pregled!$L$18:$L$25</c:f>
              <c:numCache/>
            </c:numRef>
          </c:yVal>
          <c:smooth val="0"/>
        </c:ser>
        <c:axId val="37684695"/>
        <c:axId val="3617936"/>
      </c:scatterChart>
      <c:valAx>
        <c:axId val="37684695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Fluence [1e14 cm-2]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7936"/>
        <c:crosses val="autoZero"/>
        <c:crossBetween val="midCat"/>
        <c:dispUnits/>
      </c:valAx>
      <c:valAx>
        <c:axId val="361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CCD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4695"/>
        <c:crossesAt val="-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0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7825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v>L107-9 (3e14)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'L107-9'!$E$70:$E$79</c:f>
              <c:numCache/>
            </c:numRef>
          </c:xVal>
          <c:yVal>
            <c:numRef>
              <c:f>'L107-9'!$G$70:$G$79</c:f>
              <c:numCache/>
            </c:numRef>
          </c:yVal>
          <c:smooth val="0"/>
        </c:ser>
        <c:ser>
          <c:idx val="1"/>
          <c:order val="1"/>
          <c:tx>
            <c:v>L107-9 nirr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'L107-9'!$D$7:$D$16</c:f>
              <c:numCache/>
            </c:numRef>
          </c:xVal>
          <c:yVal>
            <c:numRef>
              <c:f>'L107-9'!$F$7:$F$16</c:f>
              <c:numCache/>
            </c:numRef>
          </c:yVal>
          <c:smooth val="0"/>
        </c:ser>
        <c:axId val="20006753"/>
        <c:axId val="45843050"/>
      </c:scatterChart>
      <c:val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43050"/>
        <c:crosses val="autoZero"/>
        <c:crossBetween val="midCat"/>
        <c:dispUnits/>
      </c:valAx>
      <c:valAx>
        <c:axId val="45843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06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4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3"/>
          <c:w val="0.90125"/>
          <c:h val="0.94575"/>
        </c:manualLayout>
      </c:layout>
      <c:scatterChart>
        <c:scatterStyle val="lineMarker"/>
        <c:varyColors val="0"/>
        <c:ser>
          <c:idx val="0"/>
          <c:order val="0"/>
          <c:tx>
            <c:v>L107-3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Pregled!$B$4:$B$6</c:f>
              <c:numCache/>
            </c:numRef>
          </c:xVal>
          <c:yVal>
            <c:numRef>
              <c:f>Pregled!$D$4:$D$6</c:f>
              <c:numCache/>
            </c:numRef>
          </c:yVal>
          <c:smooth val="0"/>
        </c:ser>
        <c:ser>
          <c:idx val="1"/>
          <c:order val="1"/>
          <c:tx>
            <c:v>L107-9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Pregled!$I$4:$I$6</c:f>
              <c:numCache/>
            </c:numRef>
          </c:xVal>
          <c:yVal>
            <c:numRef>
              <c:f>Pregled!$K$4:$K$6</c:f>
              <c:numCache/>
            </c:numRef>
          </c:yVal>
          <c:smooth val="0"/>
        </c:ser>
        <c:axId val="32561425"/>
        <c:axId val="24617370"/>
      </c:scatterChart>
      <c:val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17370"/>
        <c:crosses val="autoZero"/>
        <c:crossBetween val="midCat"/>
        <c:dispUnits/>
      </c:valAx>
      <c:valAx>
        <c:axId val="2461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1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L107-2 (1e14pi)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'L107-2'!$A$10:$A$19</c:f>
              <c:numCache/>
            </c:numRef>
          </c:xVal>
          <c:yVal>
            <c:numRef>
              <c:f>'L107-2'!$C$10:$C$19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crossBetween val="midCat"/>
        <c:dispUnits/>
      </c:valAx>
      <c:valAx>
        <c:axId val="47849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35"/>
          <c:w val="0.7727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L107-3 (1e14)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'L107-3'!$F$37:$F$46</c:f>
              <c:numCache/>
            </c:numRef>
          </c:xVal>
          <c:yVal>
            <c:numRef>
              <c:f>'L107-3'!$H$37:$H$46</c:f>
              <c:numCache/>
            </c:numRef>
          </c:yVal>
          <c:smooth val="0"/>
        </c:ser>
        <c:ser>
          <c:idx val="1"/>
          <c:order val="1"/>
          <c:tx>
            <c:v>L107-3 nirr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'L107-3'!$M$9:$M$18</c:f>
              <c:numCache/>
            </c:numRef>
          </c:xVal>
          <c:yVal>
            <c:numRef>
              <c:f>'L107-3'!$O$9:$O$18</c:f>
              <c:numCache/>
            </c:numRef>
          </c:yVal>
          <c:smooth val="0"/>
        </c:ser>
        <c:ser>
          <c:idx val="2"/>
          <c:order val="2"/>
          <c:tx>
            <c:v>L104-3 (1e15)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'L107-3'!$B$66:$B$75</c:f>
              <c:numCache/>
            </c:numRef>
          </c:xVal>
          <c:yVal>
            <c:numRef>
              <c:f>'L107-3'!$D$66:$D$75</c:f>
              <c:numCache/>
            </c:numRef>
          </c:yVal>
          <c:smooth val="0"/>
        </c:ser>
        <c:axId val="27996133"/>
        <c:axId val="50638606"/>
      </c:scatterChart>
      <c:val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38606"/>
        <c:crosses val="autoZero"/>
        <c:crossBetween val="midCat"/>
        <c:dispUnits/>
      </c:valAx>
      <c:valAx>
        <c:axId val="50638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96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L107-4 (3e14)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'L107-4'!$A$35:$A$44</c:f>
              <c:numCache/>
            </c:numRef>
          </c:xVal>
          <c:yVal>
            <c:numRef>
              <c:f>'L107-4'!$C$35:$C$44</c:f>
              <c:numCache/>
            </c:numRef>
          </c:yVal>
          <c:smooth val="0"/>
        </c:ser>
        <c:ser>
          <c:idx val="1"/>
          <c:order val="1"/>
          <c:tx>
            <c:v>L107-4 nirr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'L107-4'!$A$10:$A$19</c:f>
              <c:numCache/>
            </c:numRef>
          </c:xVal>
          <c:yVal>
            <c:numRef>
              <c:f>'L107-4'!$C$10:$C$19</c:f>
              <c:numCache/>
            </c:numRef>
          </c:yVal>
          <c:smooth val="0"/>
        </c:ser>
        <c:axId val="53094271"/>
        <c:axId val="8086392"/>
      </c:scatterChart>
      <c:val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6392"/>
        <c:crosses val="autoZero"/>
        <c:crossBetween val="midCat"/>
        <c:dispUnits/>
      </c:valAx>
      <c:valAx>
        <c:axId val="8086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4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L107-5 (1e14pi)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'L107-5'!$A$10:$A$19</c:f>
              <c:numCache/>
            </c:numRef>
          </c:xVal>
          <c:yVal>
            <c:numRef>
              <c:f>'L107-5'!$C$10:$C$19</c:f>
              <c:numCache/>
            </c:numRef>
          </c:yVal>
          <c:smooth val="0"/>
        </c:ser>
        <c:axId val="5668665"/>
        <c:axId val="51017986"/>
      </c:scatterChart>
      <c:val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7986"/>
        <c:crosses val="autoZero"/>
        <c:crossBetween val="midCat"/>
        <c:dispUnits/>
      </c:valAx>
      <c:valAx>
        <c:axId val="5101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975"/>
          <c:w val="0.946"/>
          <c:h val="0.95875"/>
        </c:manualLayout>
      </c:layout>
      <c:scatterChart>
        <c:scatterStyle val="lineMarker"/>
        <c:varyColors val="0"/>
        <c:ser>
          <c:idx val="0"/>
          <c:order val="0"/>
          <c:tx>
            <c:v>L107-6 nirr.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'L107-6'!$G$6:$G$15</c:f>
              <c:numCache/>
            </c:numRef>
          </c:xVal>
          <c:yVal>
            <c:numRef>
              <c:f>'L107-6'!$I$6:$I$17</c:f>
              <c:numCache/>
            </c:numRef>
          </c:yVal>
          <c:smooth val="0"/>
        </c:ser>
        <c:ser>
          <c:idx val="1"/>
          <c:order val="1"/>
          <c:tx>
            <c:v>L107-6 nirr. delay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'L107-6'!$G$6:$G$15</c:f>
              <c:numCache/>
            </c:numRef>
          </c:xVal>
          <c:yVal>
            <c:numRef>
              <c:f>'L107-6'!$L$6:$L$15</c:f>
              <c:numCache/>
            </c:numRef>
          </c:yVal>
          <c:smooth val="0"/>
        </c:ser>
        <c:axId val="56508691"/>
        <c:axId val="38816172"/>
      </c:scatterChart>
      <c:val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crossBetween val="midCat"/>
        <c:dispUnits/>
      </c:valAx>
      <c:valAx>
        <c:axId val="3881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8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5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.8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"/>
          <c:w val="0.964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v>Temperature scan L107-6 nirr.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'L107-6'!$B$29:$B$33</c:f>
              <c:numCache/>
            </c:numRef>
          </c:xVal>
          <c:yVal>
            <c:numRef>
              <c:f>'L107-6'!$D$29:$D$33</c:f>
              <c:numCache/>
            </c:numRef>
          </c:yVal>
          <c:smooth val="0"/>
        </c:ser>
        <c:axId val="13801229"/>
        <c:axId val="57102198"/>
      </c:scatterChart>
      <c:val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2198"/>
        <c:crosses val="autoZero"/>
        <c:crossBetween val="midCat"/>
        <c:dispUnits/>
      </c:valAx>
      <c:valAx>
        <c:axId val="57102198"/>
        <c:scaling>
          <c:orientation val="minMax"/>
          <c:max val="23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1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095"/>
          <c:w val="0.972"/>
          <c:h val="0.95875"/>
        </c:manualLayout>
      </c:layout>
      <c:scatterChart>
        <c:scatterStyle val="lineMarker"/>
        <c:varyColors val="0"/>
        <c:ser>
          <c:idx val="0"/>
          <c:order val="0"/>
          <c:tx>
            <c:v>L107-8 nirr.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'L107-8'!$H$6:$H$15</c:f>
              <c:numCache/>
            </c:numRef>
          </c:xVal>
          <c:yVal>
            <c:numRef>
              <c:f>'L107-8'!$J$6:$J$15</c:f>
              <c:numCache/>
            </c:numRef>
          </c:yVal>
          <c:smooth val="0"/>
        </c:ser>
        <c:ser>
          <c:idx val="1"/>
          <c:order val="1"/>
          <c:tx>
            <c:v>L107-8 nirr. delay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'L107-8'!$H$6:$H$15</c:f>
              <c:numCache/>
            </c:numRef>
          </c:xVal>
          <c:yVal>
            <c:numRef>
              <c:f>'L107-8'!$M$6:$M$15</c:f>
              <c:numCache/>
            </c:numRef>
          </c:yVal>
          <c:smooth val="0"/>
        </c:ser>
        <c:axId val="44157735"/>
        <c:axId val="61875296"/>
      </c:scatterChart>
      <c:val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5296"/>
        <c:crosses val="autoZero"/>
        <c:crossBetween val="midCat"/>
        <c:dispUnits/>
      </c:valAx>
      <c:valAx>
        <c:axId val="61875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5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2.wmf" /><Relationship Id="rId11" Type="http://schemas.openxmlformats.org/officeDocument/2006/relationships/image" Target="../media/image3.wmf" /><Relationship Id="rId1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3.xml" /><Relationship Id="rId3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6.png" /><Relationship Id="rId3" Type="http://schemas.openxmlformats.org/officeDocument/2006/relationships/image" Target="../media/image20.png" /><Relationship Id="rId4" Type="http://schemas.openxmlformats.org/officeDocument/2006/relationships/image" Target="../media/image2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8.png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3</xdr:col>
      <xdr:colOff>9525</xdr:colOff>
      <xdr:row>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38125" y="114300"/>
          <a:ext cx="1600200" cy="58102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Sr90 - 37 MBq  just above the sample (sample under -1000V bias)</a:t>
          </a:r>
        </a:p>
      </xdr:txBody>
    </xdr:sp>
    <xdr:clientData/>
  </xdr:twoCellAnchor>
  <xdr:twoCellAnchor>
    <xdr:from>
      <xdr:col>0</xdr:col>
      <xdr:colOff>219075</xdr:colOff>
      <xdr:row>8</xdr:row>
      <xdr:rowOff>76200</xdr:rowOff>
    </xdr:from>
    <xdr:to>
      <xdr:col>2</xdr:col>
      <xdr:colOff>600075</xdr:colOff>
      <xdr:row>12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19075" y="1371600"/>
          <a:ext cx="1600200" cy="704850"/>
        </a:xfrm>
        <a:prstGeom prst="rect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Measure the CCD without anything above the sample every 1000 s - 1000 events!
Do we see the saturation?</a:t>
          </a:r>
        </a:p>
      </xdr:txBody>
    </xdr:sp>
    <xdr:clientData/>
  </xdr:twoCellAnchor>
  <xdr:twoCellAnchor>
    <xdr:from>
      <xdr:col>1</xdr:col>
      <xdr:colOff>381000</xdr:colOff>
      <xdr:row>4</xdr:row>
      <xdr:rowOff>47625</xdr:rowOff>
    </xdr:from>
    <xdr:to>
      <xdr:col>1</xdr:col>
      <xdr:colOff>381000</xdr:colOff>
      <xdr:row>8</xdr:row>
      <xdr:rowOff>76200</xdr:rowOff>
    </xdr:to>
    <xdr:sp>
      <xdr:nvSpPr>
        <xdr:cNvPr id="3" name="Line 4"/>
        <xdr:cNvSpPr>
          <a:spLocks/>
        </xdr:cNvSpPr>
      </xdr:nvSpPr>
      <xdr:spPr>
        <a:xfrm>
          <a:off x="990600" y="6953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12</xdr:row>
      <xdr:rowOff>142875</xdr:rowOff>
    </xdr:from>
    <xdr:to>
      <xdr:col>1</xdr:col>
      <xdr:colOff>371475</xdr:colOff>
      <xdr:row>15</xdr:row>
      <xdr:rowOff>76200</xdr:rowOff>
    </xdr:to>
    <xdr:sp>
      <xdr:nvSpPr>
        <xdr:cNvPr id="4" name="Line 5"/>
        <xdr:cNvSpPr>
          <a:spLocks/>
        </xdr:cNvSpPr>
      </xdr:nvSpPr>
      <xdr:spPr>
        <a:xfrm>
          <a:off x="981075" y="2085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466725</xdr:colOff>
      <xdr:row>13</xdr:row>
      <xdr:rowOff>0</xdr:rowOff>
    </xdr:from>
    <xdr:ext cx="314325" cy="200025"/>
    <xdr:sp>
      <xdr:nvSpPr>
        <xdr:cNvPr id="5" name="TextBox 6"/>
        <xdr:cNvSpPr txBox="1">
          <a:spLocks noChangeArrowheads="1"/>
        </xdr:cNvSpPr>
      </xdr:nvSpPr>
      <xdr:spPr>
        <a:xfrm>
          <a:off x="1076325" y="21050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YES</a:t>
          </a:r>
        </a:p>
      </xdr:txBody>
    </xdr:sp>
    <xdr:clientData/>
  </xdr:oneCellAnchor>
  <xdr:twoCellAnchor>
    <xdr:from>
      <xdr:col>0</xdr:col>
      <xdr:colOff>228600</xdr:colOff>
      <xdr:row>15</xdr:row>
      <xdr:rowOff>85725</xdr:rowOff>
    </xdr:from>
    <xdr:to>
      <xdr:col>3</xdr:col>
      <xdr:colOff>0</xdr:colOff>
      <xdr:row>20</xdr:row>
      <xdr:rowOff>104775</xdr:rowOff>
    </xdr:to>
    <xdr:sp>
      <xdr:nvSpPr>
        <xdr:cNvPr id="6" name="Rectangle 7"/>
        <xdr:cNvSpPr>
          <a:spLocks/>
        </xdr:cNvSpPr>
      </xdr:nvSpPr>
      <xdr:spPr>
        <a:xfrm>
          <a:off x="228600" y="2514600"/>
          <a:ext cx="1600200" cy="8286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 the voltage scan!
-1000 -&gt; -200 V
200 V -&gt; 1000 V 
no delay between the steps</a:t>
          </a:r>
        </a:p>
      </xdr:txBody>
    </xdr:sp>
    <xdr:clientData/>
  </xdr:twoCellAnchor>
  <xdr:twoCellAnchor>
    <xdr:from>
      <xdr:col>2</xdr:col>
      <xdr:colOff>600075</xdr:colOff>
      <xdr:row>10</xdr:row>
      <xdr:rowOff>66675</xdr:rowOff>
    </xdr:from>
    <xdr:to>
      <xdr:col>4</xdr:col>
      <xdr:colOff>400050</xdr:colOff>
      <xdr:row>10</xdr:row>
      <xdr:rowOff>66675</xdr:rowOff>
    </xdr:to>
    <xdr:sp>
      <xdr:nvSpPr>
        <xdr:cNvPr id="7" name="Line 9"/>
        <xdr:cNvSpPr>
          <a:spLocks/>
        </xdr:cNvSpPr>
      </xdr:nvSpPr>
      <xdr:spPr>
        <a:xfrm>
          <a:off x="1819275" y="1685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28575</xdr:rowOff>
    </xdr:from>
    <xdr:to>
      <xdr:col>4</xdr:col>
      <xdr:colOff>400050</xdr:colOff>
      <xdr:row>10</xdr:row>
      <xdr:rowOff>85725</xdr:rowOff>
    </xdr:to>
    <xdr:sp>
      <xdr:nvSpPr>
        <xdr:cNvPr id="8" name="Line 12"/>
        <xdr:cNvSpPr>
          <a:spLocks/>
        </xdr:cNvSpPr>
      </xdr:nvSpPr>
      <xdr:spPr>
        <a:xfrm flipV="1">
          <a:off x="2838450" y="3524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28575</xdr:rowOff>
    </xdr:from>
    <xdr:to>
      <xdr:col>4</xdr:col>
      <xdr:colOff>400050</xdr:colOff>
      <xdr:row>2</xdr:row>
      <xdr:rowOff>28575</xdr:rowOff>
    </xdr:to>
    <xdr:sp>
      <xdr:nvSpPr>
        <xdr:cNvPr id="9" name="Line 13"/>
        <xdr:cNvSpPr>
          <a:spLocks/>
        </xdr:cNvSpPr>
      </xdr:nvSpPr>
      <xdr:spPr>
        <a:xfrm flipH="1">
          <a:off x="1838325" y="3524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438150</xdr:colOff>
      <xdr:row>6</xdr:row>
      <xdr:rowOff>38100</xdr:rowOff>
    </xdr:from>
    <xdr:ext cx="962025" cy="200025"/>
    <xdr:sp>
      <xdr:nvSpPr>
        <xdr:cNvPr id="10" name="TextBox 14"/>
        <xdr:cNvSpPr txBox="1">
          <a:spLocks noChangeArrowheads="1"/>
        </xdr:cNvSpPr>
      </xdr:nvSpPr>
      <xdr:spPr>
        <a:xfrm>
          <a:off x="2876550" y="1009650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 or first step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5</xdr:row>
      <xdr:rowOff>85725</xdr:rowOff>
    </xdr:from>
    <xdr:to>
      <xdr:col>7</xdr:col>
      <xdr:colOff>390525</xdr:colOff>
      <xdr:row>23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95350"/>
          <a:ext cx="46196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24</xdr:row>
      <xdr:rowOff>19050</xdr:rowOff>
    </xdr:from>
    <xdr:to>
      <xdr:col>5</xdr:col>
      <xdr:colOff>228600</xdr:colOff>
      <xdr:row>37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0"/>
          <a:ext cx="31527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24</xdr:row>
      <xdr:rowOff>28575</xdr:rowOff>
    </xdr:from>
    <xdr:to>
      <xdr:col>10</xdr:col>
      <xdr:colOff>514350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3914775"/>
          <a:ext cx="30003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37</xdr:row>
      <xdr:rowOff>66675</xdr:rowOff>
    </xdr:from>
    <xdr:to>
      <xdr:col>10</xdr:col>
      <xdr:colOff>533400</xdr:colOff>
      <xdr:row>50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6057900"/>
          <a:ext cx="30099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24</xdr:row>
      <xdr:rowOff>9525</xdr:rowOff>
    </xdr:from>
    <xdr:ext cx="2105025" cy="371475"/>
    <xdr:sp>
      <xdr:nvSpPr>
        <xdr:cNvPr id="5" name="TextBox 5"/>
        <xdr:cNvSpPr txBox="1">
          <a:spLocks noChangeArrowheads="1"/>
        </xdr:cNvSpPr>
      </xdr:nvSpPr>
      <xdr:spPr>
        <a:xfrm>
          <a:off x="685800" y="3895725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electrons - back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533400</xdr:colOff>
      <xdr:row>24</xdr:row>
      <xdr:rowOff>57150</xdr:rowOff>
    </xdr:from>
    <xdr:ext cx="1047750" cy="371475"/>
    <xdr:sp>
      <xdr:nvSpPr>
        <xdr:cNvPr id="6" name="TextBox 6"/>
        <xdr:cNvSpPr txBox="1">
          <a:spLocks noChangeArrowheads="1"/>
        </xdr:cNvSpPr>
      </xdr:nvSpPr>
      <xdr:spPr>
        <a:xfrm>
          <a:off x="4867275" y="3943350"/>
          <a:ext cx="1047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holes-b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400050</xdr:colOff>
      <xdr:row>37</xdr:row>
      <xdr:rowOff>104775</xdr:rowOff>
    </xdr:from>
    <xdr:to>
      <xdr:col>5</xdr:col>
      <xdr:colOff>219075</xdr:colOff>
      <xdr:row>50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6096000"/>
          <a:ext cx="29337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542925</xdr:colOff>
      <xdr:row>38</xdr:row>
      <xdr:rowOff>28575</xdr:rowOff>
    </xdr:from>
    <xdr:ext cx="2105025" cy="371475"/>
    <xdr:sp>
      <xdr:nvSpPr>
        <xdr:cNvPr id="8" name="TextBox 8"/>
        <xdr:cNvSpPr txBox="1">
          <a:spLocks noChangeArrowheads="1"/>
        </xdr:cNvSpPr>
      </xdr:nvSpPr>
      <xdr:spPr>
        <a:xfrm>
          <a:off x="1219200" y="6181725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electrons - back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209550</xdr:colOff>
      <xdr:row>45</xdr:row>
      <xdr:rowOff>85725</xdr:rowOff>
    </xdr:from>
    <xdr:ext cx="1047750" cy="371475"/>
    <xdr:sp>
      <xdr:nvSpPr>
        <xdr:cNvPr id="9" name="TextBox 9"/>
        <xdr:cNvSpPr txBox="1">
          <a:spLocks noChangeArrowheads="1"/>
        </xdr:cNvSpPr>
      </xdr:nvSpPr>
      <xdr:spPr>
        <a:xfrm>
          <a:off x="5153025" y="7372350"/>
          <a:ext cx="1047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holes-b</a:t>
          </a:r>
        </a:p>
      </xdr:txBody>
    </xdr:sp>
    <xdr:clientData/>
  </xdr:oneCellAnchor>
  <xdr:twoCellAnchor>
    <xdr:from>
      <xdr:col>11</xdr:col>
      <xdr:colOff>133350</xdr:colOff>
      <xdr:row>24</xdr:row>
      <xdr:rowOff>57150</xdr:rowOff>
    </xdr:from>
    <xdr:to>
      <xdr:col>16</xdr:col>
      <xdr:colOff>152400</xdr:colOff>
      <xdr:row>37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3943350"/>
          <a:ext cx="30670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23</xdr:row>
      <xdr:rowOff>142875</xdr:rowOff>
    </xdr:from>
    <xdr:to>
      <xdr:col>21</xdr:col>
      <xdr:colOff>466725</xdr:colOff>
      <xdr:row>37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0" y="3867150"/>
          <a:ext cx="32385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38</xdr:row>
      <xdr:rowOff>0</xdr:rowOff>
    </xdr:from>
    <xdr:to>
      <xdr:col>16</xdr:col>
      <xdr:colOff>180975</xdr:colOff>
      <xdr:row>50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58025" y="6153150"/>
          <a:ext cx="29432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409575</xdr:colOff>
      <xdr:row>38</xdr:row>
      <xdr:rowOff>9525</xdr:rowOff>
    </xdr:from>
    <xdr:to>
      <xdr:col>21</xdr:col>
      <xdr:colOff>409575</xdr:colOff>
      <xdr:row>51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29850" y="6162675"/>
          <a:ext cx="3048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69</xdr:row>
      <xdr:rowOff>123825</xdr:rowOff>
    </xdr:from>
    <xdr:to>
      <xdr:col>16</xdr:col>
      <xdr:colOff>542925</xdr:colOff>
      <xdr:row>86</xdr:row>
      <xdr:rowOff>66675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62675" y="11296650"/>
          <a:ext cx="42005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52</xdr:row>
      <xdr:rowOff>19050</xdr:rowOff>
    </xdr:from>
    <xdr:to>
      <xdr:col>16</xdr:col>
      <xdr:colOff>542925</xdr:colOff>
      <xdr:row>69</xdr:row>
      <xdr:rowOff>47625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29325" y="8439150"/>
          <a:ext cx="43338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86</xdr:row>
      <xdr:rowOff>104775</xdr:rowOff>
    </xdr:from>
    <xdr:to>
      <xdr:col>16</xdr:col>
      <xdr:colOff>561975</xdr:colOff>
      <xdr:row>102</xdr:row>
      <xdr:rowOff>85725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91275" y="14030325"/>
          <a:ext cx="39909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38100</xdr:rowOff>
    </xdr:from>
    <xdr:to>
      <xdr:col>9</xdr:col>
      <xdr:colOff>419100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90500" y="4086225"/>
        <a:ext cx="6591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25</xdr:row>
      <xdr:rowOff>47625</xdr:rowOff>
    </xdr:from>
    <xdr:to>
      <xdr:col>19</xdr:col>
      <xdr:colOff>95250</xdr:colOff>
      <xdr:row>48</xdr:row>
      <xdr:rowOff>133350</xdr:rowOff>
    </xdr:to>
    <xdr:graphicFrame>
      <xdr:nvGraphicFramePr>
        <xdr:cNvPr id="2" name="Chart 5"/>
        <xdr:cNvGraphicFramePr/>
      </xdr:nvGraphicFramePr>
      <xdr:xfrm>
        <a:off x="6877050" y="4095750"/>
        <a:ext cx="56769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30</xdr:row>
      <xdr:rowOff>47625</xdr:rowOff>
    </xdr:from>
    <xdr:to>
      <xdr:col>15</xdr:col>
      <xdr:colOff>428625</xdr:colOff>
      <xdr:row>43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905375"/>
          <a:ext cx="3257550" cy="2085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266700</xdr:colOff>
      <xdr:row>7</xdr:row>
      <xdr:rowOff>142875</xdr:rowOff>
    </xdr:from>
    <xdr:to>
      <xdr:col>12</xdr:col>
      <xdr:colOff>180975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2771775" y="1276350"/>
        <a:ext cx="47910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238125</xdr:colOff>
      <xdr:row>30</xdr:row>
      <xdr:rowOff>19050</xdr:rowOff>
    </xdr:from>
    <xdr:to>
      <xdr:col>9</xdr:col>
      <xdr:colOff>361950</xdr:colOff>
      <xdr:row>43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876800"/>
          <a:ext cx="317182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12</xdr:col>
      <xdr:colOff>57150</xdr:colOff>
      <xdr:row>28</xdr:row>
      <xdr:rowOff>123825</xdr:rowOff>
    </xdr:from>
    <xdr:ext cx="1114425" cy="200025"/>
    <xdr:sp>
      <xdr:nvSpPr>
        <xdr:cNvPr id="4" name="TextBox 4"/>
        <xdr:cNvSpPr txBox="1">
          <a:spLocks noChangeArrowheads="1"/>
        </xdr:cNvSpPr>
      </xdr:nvSpPr>
      <xdr:spPr>
        <a:xfrm>
          <a:off x="7439025" y="4657725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počasno pumpanje</a:t>
          </a:r>
        </a:p>
      </xdr:txBody>
    </xdr:sp>
    <xdr:clientData/>
  </xdr:oneCellAnchor>
  <xdr:oneCellAnchor>
    <xdr:from>
      <xdr:col>6</xdr:col>
      <xdr:colOff>85725</xdr:colOff>
      <xdr:row>28</xdr:row>
      <xdr:rowOff>85725</xdr:rowOff>
    </xdr:from>
    <xdr:ext cx="1257300" cy="200025"/>
    <xdr:sp>
      <xdr:nvSpPr>
        <xdr:cNvPr id="5" name="TextBox 5"/>
        <xdr:cNvSpPr txBox="1">
          <a:spLocks noChangeArrowheads="1"/>
        </xdr:cNvSpPr>
      </xdr:nvSpPr>
      <xdr:spPr>
        <a:xfrm>
          <a:off x="3810000" y="4619625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standardno pumpanje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29</xdr:row>
      <xdr:rowOff>0</xdr:rowOff>
    </xdr:from>
    <xdr:to>
      <xdr:col>17</xdr:col>
      <xdr:colOff>476250</xdr:colOff>
      <xdr:row>47</xdr:row>
      <xdr:rowOff>0</xdr:rowOff>
    </xdr:to>
    <xdr:graphicFrame>
      <xdr:nvGraphicFramePr>
        <xdr:cNvPr id="1" name="Chart 6"/>
        <xdr:cNvGraphicFramePr/>
      </xdr:nvGraphicFramePr>
      <xdr:xfrm>
        <a:off x="6162675" y="4695825"/>
        <a:ext cx="4781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8</xdr:row>
      <xdr:rowOff>85725</xdr:rowOff>
    </xdr:from>
    <xdr:to>
      <xdr:col>5</xdr:col>
      <xdr:colOff>228600</xdr:colOff>
      <xdr:row>22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81125"/>
          <a:ext cx="3257550" cy="2238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152400</xdr:colOff>
      <xdr:row>64</xdr:row>
      <xdr:rowOff>114300</xdr:rowOff>
    </xdr:from>
    <xdr:to>
      <xdr:col>9</xdr:col>
      <xdr:colOff>504825</xdr:colOff>
      <xdr:row>76</xdr:row>
      <xdr:rowOff>133350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10477500"/>
          <a:ext cx="2943225" cy="1962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247650</xdr:colOff>
      <xdr:row>64</xdr:row>
      <xdr:rowOff>114300</xdr:rowOff>
    </xdr:from>
    <xdr:to>
      <xdr:col>15</xdr:col>
      <xdr:colOff>209550</xdr:colOff>
      <xdr:row>76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477500"/>
          <a:ext cx="3009900" cy="1962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10</xdr:col>
      <xdr:colOff>600075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2838450" y="5829300"/>
        <a:ext cx="49911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20</xdr:row>
      <xdr:rowOff>114300</xdr:rowOff>
    </xdr:from>
    <xdr:to>
      <xdr:col>8</xdr:col>
      <xdr:colOff>238125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314325" y="3352800"/>
        <a:ext cx="48006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219075</xdr:colOff>
      <xdr:row>10</xdr:row>
      <xdr:rowOff>114300</xdr:rowOff>
    </xdr:from>
    <xdr:to>
      <xdr:col>14</xdr:col>
      <xdr:colOff>600075</xdr:colOff>
      <xdr:row>26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733550"/>
          <a:ext cx="3429000" cy="2600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123825</xdr:rowOff>
    </xdr:from>
    <xdr:to>
      <xdr:col>5</xdr:col>
      <xdr:colOff>590550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57150" y="609600"/>
        <a:ext cx="3743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23</xdr:row>
      <xdr:rowOff>114300</xdr:rowOff>
    </xdr:from>
    <xdr:to>
      <xdr:col>13</xdr:col>
      <xdr:colOff>76200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4924425" y="3838575"/>
        <a:ext cx="43434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6</xdr:col>
      <xdr:colOff>581025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57150" y="714375"/>
        <a:ext cx="4181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43</xdr:row>
      <xdr:rowOff>114300</xdr:rowOff>
    </xdr:from>
    <xdr:to>
      <xdr:col>12</xdr:col>
      <xdr:colOff>247650</xdr:colOff>
      <xdr:row>59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7077075"/>
          <a:ext cx="389572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43</xdr:row>
      <xdr:rowOff>114300</xdr:rowOff>
    </xdr:from>
    <xdr:to>
      <xdr:col>6</xdr:col>
      <xdr:colOff>114300</xdr:colOff>
      <xdr:row>59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077075"/>
          <a:ext cx="3981450" cy="2600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457200</xdr:colOff>
      <xdr:row>26</xdr:row>
      <xdr:rowOff>28575</xdr:rowOff>
    </xdr:from>
    <xdr:to>
      <xdr:col>5</xdr:col>
      <xdr:colOff>552450</xdr:colOff>
      <xdr:row>40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4238625"/>
          <a:ext cx="36671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61</xdr:row>
      <xdr:rowOff>142875</xdr:rowOff>
    </xdr:from>
    <xdr:to>
      <xdr:col>16</xdr:col>
      <xdr:colOff>285750</xdr:colOff>
      <xdr:row>81</xdr:row>
      <xdr:rowOff>95250</xdr:rowOff>
    </xdr:to>
    <xdr:graphicFrame>
      <xdr:nvGraphicFramePr>
        <xdr:cNvPr id="4" name="Chart 5"/>
        <xdr:cNvGraphicFramePr/>
      </xdr:nvGraphicFramePr>
      <xdr:xfrm>
        <a:off x="6000750" y="10020300"/>
        <a:ext cx="49911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workbookViewId="0" topLeftCell="A1">
      <selection activeCell="A16" sqref="A16:E17"/>
    </sheetView>
  </sheetViews>
  <sheetFormatPr defaultColWidth="9.140625" defaultRowHeight="12.75"/>
  <sheetData>
    <row r="1" ht="12.75">
      <c r="A1" t="s">
        <v>72</v>
      </c>
    </row>
    <row r="2" ht="12.75">
      <c r="A2" t="s">
        <v>73</v>
      </c>
    </row>
    <row r="3" ht="12.75">
      <c r="A3" t="s">
        <v>74</v>
      </c>
    </row>
    <row r="4" ht="12.75">
      <c r="A4" t="s">
        <v>75</v>
      </c>
    </row>
    <row r="6" ht="12.75">
      <c r="A6" t="s">
        <v>76</v>
      </c>
    </row>
    <row r="7" ht="12.75">
      <c r="A7" t="s">
        <v>77</v>
      </c>
    </row>
    <row r="9" ht="12.75">
      <c r="A9" t="s">
        <v>78</v>
      </c>
    </row>
    <row r="10" ht="12.75">
      <c r="A10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6" ht="12.75">
      <c r="A16" t="s">
        <v>83</v>
      </c>
    </row>
    <row r="17" ht="12.75">
      <c r="A17" t="s">
        <v>84</v>
      </c>
    </row>
    <row r="19" ht="12.75">
      <c r="A19" t="s">
        <v>85</v>
      </c>
    </row>
    <row r="20" ht="12.75">
      <c r="A20" t="s">
        <v>86</v>
      </c>
    </row>
    <row r="22" ht="12.75">
      <c r="A22" t="s">
        <v>87</v>
      </c>
    </row>
    <row r="23" ht="12.75">
      <c r="A23" t="s">
        <v>88</v>
      </c>
    </row>
    <row r="25" ht="12.75">
      <c r="A25" t="s">
        <v>89</v>
      </c>
    </row>
    <row r="26" ht="12.75">
      <c r="A26" t="s">
        <v>90</v>
      </c>
    </row>
    <row r="28" ht="12.75">
      <c r="A28" t="s">
        <v>91</v>
      </c>
    </row>
    <row r="29" ht="12.75">
      <c r="A29" t="s">
        <v>92</v>
      </c>
    </row>
    <row r="31" ht="12.75">
      <c r="A31" t="s">
        <v>93</v>
      </c>
    </row>
    <row r="32" ht="12.75">
      <c r="A32" t="s">
        <v>94</v>
      </c>
    </row>
    <row r="34" ht="12.75">
      <c r="A34" t="s">
        <v>95</v>
      </c>
    </row>
    <row r="35" ht="12.75">
      <c r="A35" t="s">
        <v>96</v>
      </c>
    </row>
    <row r="37" ht="12.75">
      <c r="A37" t="s">
        <v>97</v>
      </c>
    </row>
    <row r="38" ht="12.75">
      <c r="A38" t="s">
        <v>98</v>
      </c>
    </row>
    <row r="40" ht="12.75">
      <c r="A40" t="s">
        <v>99</v>
      </c>
    </row>
    <row r="41" ht="12.75">
      <c r="A41" t="s">
        <v>100</v>
      </c>
    </row>
    <row r="42" ht="12.75">
      <c r="A42" t="s">
        <v>101</v>
      </c>
    </row>
    <row r="44" ht="12.75">
      <c r="A44" t="s">
        <v>102</v>
      </c>
    </row>
    <row r="45" ht="12.75">
      <c r="A45" t="s">
        <v>103</v>
      </c>
    </row>
    <row r="47" ht="12.75">
      <c r="A47" t="s">
        <v>104</v>
      </c>
    </row>
    <row r="48" ht="12.75">
      <c r="A48" t="s">
        <v>105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85">
      <selection activeCell="C107" sqref="C107:C114"/>
    </sheetView>
  </sheetViews>
  <sheetFormatPr defaultColWidth="9.140625" defaultRowHeight="12.75"/>
  <cols>
    <col min="1" max="1" width="10.421875" style="0" customWidth="1"/>
    <col min="2" max="2" width="10.140625" style="0" bestFit="1" customWidth="1"/>
    <col min="3" max="3" width="12.28125" style="0" bestFit="1" customWidth="1"/>
    <col min="4" max="4" width="11.7109375" style="0" bestFit="1" customWidth="1"/>
    <col min="5" max="5" width="9.00390625" style="0" bestFit="1" customWidth="1"/>
    <col min="7" max="7" width="12.00390625" style="0" bestFit="1" customWidth="1"/>
    <col min="10" max="10" width="12.7109375" style="0" bestFit="1" customWidth="1"/>
  </cols>
  <sheetData>
    <row r="1" spans="1:8" ht="12.75">
      <c r="A1" s="3" t="s">
        <v>61</v>
      </c>
      <c r="H1" s="2" t="s">
        <v>129</v>
      </c>
    </row>
    <row r="2" spans="1:4" ht="12.75">
      <c r="A2" s="10" t="s">
        <v>91</v>
      </c>
      <c r="B2" s="10"/>
      <c r="C2" s="10"/>
      <c r="D2" s="10"/>
    </row>
    <row r="3" spans="1:4" ht="12.75">
      <c r="A3" s="10" t="s">
        <v>92</v>
      </c>
      <c r="B3" s="10"/>
      <c r="C3" s="10"/>
      <c r="D3" s="10"/>
    </row>
    <row r="5" spans="1:9" ht="12.75">
      <c r="A5" s="14" t="s">
        <v>38</v>
      </c>
      <c r="B5" s="14"/>
      <c r="C5" s="14"/>
      <c r="D5" s="2"/>
      <c r="E5" s="2" t="s">
        <v>56</v>
      </c>
      <c r="F5" s="2"/>
      <c r="G5" s="2"/>
      <c r="H5" s="2" t="s">
        <v>54</v>
      </c>
      <c r="I5" s="2"/>
    </row>
    <row r="6" spans="1:9" ht="12.75">
      <c r="A6" s="15">
        <v>39373</v>
      </c>
      <c r="B6" s="14"/>
      <c r="C6" s="14"/>
      <c r="D6" s="2" t="s">
        <v>36</v>
      </c>
      <c r="E6" s="2" t="s">
        <v>55</v>
      </c>
      <c r="F6" s="2" t="s">
        <v>39</v>
      </c>
      <c r="G6" s="2"/>
      <c r="H6" s="2" t="s">
        <v>55</v>
      </c>
      <c r="I6" s="2" t="s">
        <v>39</v>
      </c>
    </row>
    <row r="7" spans="4:11" ht="12.75">
      <c r="D7">
        <v>-997</v>
      </c>
      <c r="E7">
        <v>0.02071</v>
      </c>
      <c r="F7">
        <f>E7*1.045*287356.32183908*(1/36)</f>
        <v>172.748643039591</v>
      </c>
      <c r="I7">
        <f>H7*1.045*287356.32183908*(1/36)</f>
        <v>0</v>
      </c>
      <c r="K7" t="s">
        <v>60</v>
      </c>
    </row>
    <row r="8" spans="4:9" ht="12.75">
      <c r="D8">
        <v>-799</v>
      </c>
      <c r="E8" s="31">
        <v>0.01895</v>
      </c>
      <c r="F8" s="31">
        <f aca="true" t="shared" si="0" ref="F8:F16">E8*1.045*287356.32183908*(1/36)</f>
        <v>158.06792784163449</v>
      </c>
      <c r="I8">
        <f aca="true" t="shared" si="1" ref="I8:I16">H8*1.045*287356.32183908*(1/36)</f>
        <v>0</v>
      </c>
    </row>
    <row r="9" spans="4:9" ht="12.75">
      <c r="D9">
        <v>-600</v>
      </c>
      <c r="E9" s="31">
        <v>0.01786</v>
      </c>
      <c r="F9" s="31">
        <f t="shared" si="0"/>
        <v>148.97589399744547</v>
      </c>
      <c r="I9">
        <f t="shared" si="1"/>
        <v>0</v>
      </c>
    </row>
    <row r="10" spans="4:9" ht="12.75">
      <c r="D10">
        <v>-402</v>
      </c>
      <c r="E10" s="31">
        <v>0.01329</v>
      </c>
      <c r="F10" s="31">
        <f t="shared" si="0"/>
        <v>110.85608237547875</v>
      </c>
      <c r="I10">
        <f t="shared" si="1"/>
        <v>0</v>
      </c>
    </row>
    <row r="11" spans="4:9" ht="12.75">
      <c r="D11">
        <v>-202</v>
      </c>
      <c r="E11" s="31">
        <v>0.012945</v>
      </c>
      <c r="F11" s="31">
        <f t="shared" si="0"/>
        <v>107.97832854406113</v>
      </c>
      <c r="I11">
        <f t="shared" si="1"/>
        <v>0</v>
      </c>
    </row>
    <row r="12" spans="4:9" ht="12.75">
      <c r="D12">
        <v>200</v>
      </c>
      <c r="E12">
        <v>0.0108</v>
      </c>
      <c r="F12">
        <f t="shared" si="0"/>
        <v>90.08620689655157</v>
      </c>
      <c r="I12">
        <f t="shared" si="1"/>
        <v>0</v>
      </c>
    </row>
    <row r="13" spans="4:9" ht="12.75">
      <c r="D13">
        <v>401</v>
      </c>
      <c r="E13">
        <v>0.0165</v>
      </c>
      <c r="F13">
        <f t="shared" si="0"/>
        <v>137.6317049808427</v>
      </c>
      <c r="I13">
        <f t="shared" si="1"/>
        <v>0</v>
      </c>
    </row>
    <row r="14" spans="4:9" ht="12.75">
      <c r="D14">
        <v>600</v>
      </c>
      <c r="E14">
        <v>0.0184</v>
      </c>
      <c r="F14">
        <f t="shared" si="0"/>
        <v>153.48020434227305</v>
      </c>
      <c r="I14">
        <f t="shared" si="1"/>
        <v>0</v>
      </c>
    </row>
    <row r="15" spans="4:9" ht="12.75">
      <c r="D15">
        <v>798</v>
      </c>
      <c r="E15">
        <v>0.0197</v>
      </c>
      <c r="F15">
        <f t="shared" si="0"/>
        <v>164.32391443167276</v>
      </c>
      <c r="I15">
        <f t="shared" si="1"/>
        <v>0</v>
      </c>
    </row>
    <row r="16" spans="4:9" ht="12.75">
      <c r="D16">
        <v>997</v>
      </c>
      <c r="E16">
        <v>0.0206</v>
      </c>
      <c r="F16">
        <f t="shared" si="0"/>
        <v>171.83109833971872</v>
      </c>
      <c r="I16">
        <f t="shared" si="1"/>
        <v>0</v>
      </c>
    </row>
    <row r="19" spans="1:2" ht="12.75">
      <c r="A19" s="4">
        <v>300000000000000</v>
      </c>
      <c r="B19" s="3" t="s">
        <v>41</v>
      </c>
    </row>
    <row r="20" ht="12.75">
      <c r="A20" t="s">
        <v>71</v>
      </c>
    </row>
    <row r="22" spans="2:4" ht="12.75">
      <c r="B22" t="s">
        <v>23</v>
      </c>
      <c r="C22" s="5" t="s">
        <v>24</v>
      </c>
      <c r="D22" t="s">
        <v>25</v>
      </c>
    </row>
    <row r="23" spans="1:3" ht="12.75">
      <c r="A23" t="s">
        <v>26</v>
      </c>
      <c r="B23" s="5">
        <v>39357</v>
      </c>
      <c r="C23">
        <v>0.0215</v>
      </c>
    </row>
    <row r="24" spans="1:5" ht="12.75">
      <c r="A24" s="1">
        <v>300000000000000</v>
      </c>
      <c r="B24" s="5">
        <v>39372</v>
      </c>
      <c r="C24">
        <v>0.0136</v>
      </c>
      <c r="E24" t="s">
        <v>27</v>
      </c>
    </row>
    <row r="25" spans="3:5" ht="12.75">
      <c r="C25" s="5"/>
      <c r="E25" t="s">
        <v>28</v>
      </c>
    </row>
    <row r="26" ht="12.75">
      <c r="C26" t="s">
        <v>18</v>
      </c>
    </row>
    <row r="28" ht="12.75">
      <c r="H28" t="s">
        <v>62</v>
      </c>
    </row>
    <row r="29" ht="12.75">
      <c r="H29" t="s">
        <v>122</v>
      </c>
    </row>
    <row r="42" ht="12.75">
      <c r="A42" t="s">
        <v>124</v>
      </c>
    </row>
    <row r="43" ht="12.75">
      <c r="A43" t="s">
        <v>123</v>
      </c>
    </row>
    <row r="65" spans="1:6" ht="12.75">
      <c r="A65" t="s">
        <v>29</v>
      </c>
      <c r="F65" t="s">
        <v>34</v>
      </c>
    </row>
    <row r="66" ht="12.75">
      <c r="A66" t="s">
        <v>63</v>
      </c>
    </row>
    <row r="67" ht="12.75">
      <c r="A67" t="s">
        <v>64</v>
      </c>
    </row>
    <row r="68" ht="12.75">
      <c r="A68" t="s">
        <v>65</v>
      </c>
    </row>
    <row r="69" spans="1:7" ht="12.75">
      <c r="A69" t="s">
        <v>66</v>
      </c>
      <c r="E69" s="2" t="s">
        <v>36</v>
      </c>
      <c r="F69" s="2" t="s">
        <v>33</v>
      </c>
      <c r="G69" s="2" t="s">
        <v>39</v>
      </c>
    </row>
    <row r="70" spans="1:7" ht="12.75">
      <c r="A70" t="s">
        <v>67</v>
      </c>
      <c r="E70">
        <v>-997</v>
      </c>
      <c r="F70">
        <v>0.0193</v>
      </c>
      <c r="G70">
        <f>F70*1.045*287356.32183908*(1/36)</f>
        <v>160.98738825031901</v>
      </c>
    </row>
    <row r="71" spans="1:7" ht="12.75">
      <c r="A71" t="s">
        <v>68</v>
      </c>
      <c r="E71">
        <v>-797</v>
      </c>
      <c r="F71">
        <v>0.0175</v>
      </c>
      <c r="G71">
        <f aca="true" t="shared" si="2" ref="G71:G79">F71*1.045*287356.32183908*(1/36)</f>
        <v>145.9730204342271</v>
      </c>
    </row>
    <row r="72" spans="1:7" ht="12.75">
      <c r="A72" t="s">
        <v>69</v>
      </c>
      <c r="E72" s="6">
        <v>-598</v>
      </c>
      <c r="F72">
        <v>0.015</v>
      </c>
      <c r="G72">
        <f t="shared" si="2"/>
        <v>125.11973180076608</v>
      </c>
    </row>
    <row r="73" spans="1:7" ht="12.75">
      <c r="A73" t="s">
        <v>70</v>
      </c>
      <c r="E73">
        <v>-399</v>
      </c>
      <c r="F73">
        <v>0.0102</v>
      </c>
      <c r="G73">
        <f t="shared" si="2"/>
        <v>85.08141762452094</v>
      </c>
    </row>
    <row r="74" spans="5:7" ht="12.75">
      <c r="E74">
        <v>-201</v>
      </c>
      <c r="F74">
        <v>0.001307</v>
      </c>
      <c r="G74">
        <f t="shared" si="2"/>
        <v>10.902099297573416</v>
      </c>
    </row>
    <row r="75" spans="5:7" ht="12.75">
      <c r="E75">
        <v>207</v>
      </c>
      <c r="F75">
        <v>0.014883</v>
      </c>
      <c r="G75">
        <f t="shared" si="2"/>
        <v>124.1437978927201</v>
      </c>
    </row>
    <row r="76" spans="5:7" ht="12.75">
      <c r="E76">
        <v>409</v>
      </c>
      <c r="F76">
        <v>0.016926</v>
      </c>
      <c r="G76">
        <f t="shared" si="2"/>
        <v>141.18510536398443</v>
      </c>
    </row>
    <row r="77" spans="5:7" ht="12.75">
      <c r="E77">
        <v>600</v>
      </c>
      <c r="F77">
        <v>0.01861</v>
      </c>
      <c r="G77">
        <f t="shared" si="2"/>
        <v>155.2318805874838</v>
      </c>
    </row>
    <row r="78" spans="5:7" ht="12.75">
      <c r="E78">
        <v>800</v>
      </c>
      <c r="F78">
        <v>0.019874</v>
      </c>
      <c r="G78">
        <f t="shared" si="2"/>
        <v>165.77530332056165</v>
      </c>
    </row>
    <row r="79" spans="5:7" ht="12.75">
      <c r="E79">
        <v>1000</v>
      </c>
      <c r="F79">
        <v>0.0211</v>
      </c>
      <c r="G79">
        <f t="shared" si="2"/>
        <v>176.00175606641096</v>
      </c>
    </row>
    <row r="88" ht="12.75">
      <c r="A88" t="s">
        <v>136</v>
      </c>
    </row>
    <row r="89" ht="12.75">
      <c r="A89" t="s">
        <v>135</v>
      </c>
    </row>
    <row r="90" ht="12.75">
      <c r="A90" s="30" t="s">
        <v>134</v>
      </c>
    </row>
    <row r="94" s="29" customFormat="1" ht="12.75">
      <c r="A94" s="27">
        <v>3000000000000000</v>
      </c>
    </row>
    <row r="96" ht="12.75">
      <c r="B96" t="s">
        <v>153</v>
      </c>
    </row>
    <row r="97" ht="12.75">
      <c r="B97" t="s">
        <v>152</v>
      </c>
    </row>
    <row r="105" spans="2:4" ht="12.75">
      <c r="B105" s="2" t="s">
        <v>36</v>
      </c>
      <c r="C105" s="2" t="s">
        <v>33</v>
      </c>
      <c r="D105" s="2" t="s">
        <v>39</v>
      </c>
    </row>
    <row r="106" spans="2:4" ht="12.75">
      <c r="B106">
        <v>-997</v>
      </c>
      <c r="C106">
        <v>0.0065</v>
      </c>
      <c r="D106">
        <f>C106*1.045*287356.32183908*(1/36)</f>
        <v>54.21855044699863</v>
      </c>
    </row>
    <row r="107" spans="2:4" ht="12.75">
      <c r="B107">
        <v>-797</v>
      </c>
      <c r="D107">
        <f aca="true" t="shared" si="3" ref="D107:D115">C107*1.045*287356.32183908*(1/36)</f>
        <v>0</v>
      </c>
    </row>
    <row r="108" spans="2:4" ht="12.75">
      <c r="B108" s="6">
        <v>-598</v>
      </c>
      <c r="D108">
        <f t="shared" si="3"/>
        <v>0</v>
      </c>
    </row>
    <row r="109" spans="2:4" ht="12.75">
      <c r="B109">
        <v>-399</v>
      </c>
      <c r="D109">
        <f t="shared" si="3"/>
        <v>0</v>
      </c>
    </row>
    <row r="110" spans="2:4" ht="12.75">
      <c r="B110">
        <v>-201</v>
      </c>
      <c r="D110">
        <f t="shared" si="3"/>
        <v>0</v>
      </c>
    </row>
    <row r="111" spans="2:4" ht="12.75">
      <c r="B111">
        <v>207</v>
      </c>
      <c r="D111">
        <f t="shared" si="3"/>
        <v>0</v>
      </c>
    </row>
    <row r="112" spans="2:4" ht="12.75">
      <c r="B112">
        <v>409</v>
      </c>
      <c r="D112">
        <f t="shared" si="3"/>
        <v>0</v>
      </c>
    </row>
    <row r="113" spans="2:4" ht="12.75">
      <c r="B113">
        <v>600</v>
      </c>
      <c r="D113">
        <f t="shared" si="3"/>
        <v>0</v>
      </c>
    </row>
    <row r="114" spans="2:4" ht="12.75">
      <c r="B114">
        <v>800</v>
      </c>
      <c r="D114">
        <f t="shared" si="3"/>
        <v>0</v>
      </c>
    </row>
    <row r="115" spans="2:4" ht="12.75">
      <c r="B115">
        <v>1000</v>
      </c>
      <c r="C115">
        <v>0.007</v>
      </c>
      <c r="D115">
        <f t="shared" si="3"/>
        <v>58.38920817369084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53">
      <selection activeCell="I106" sqref="I106"/>
    </sheetView>
  </sheetViews>
  <sheetFormatPr defaultColWidth="9.140625" defaultRowHeight="12.75"/>
  <cols>
    <col min="1" max="1" width="10.140625" style="0" bestFit="1" customWidth="1"/>
  </cols>
  <sheetData>
    <row r="1" ht="12.75">
      <c r="A1" s="2" t="s">
        <v>0</v>
      </c>
    </row>
    <row r="2" ht="12.75">
      <c r="A2" t="s">
        <v>9</v>
      </c>
    </row>
    <row r="4" spans="1:2" ht="12.75">
      <c r="A4" s="2" t="s">
        <v>5</v>
      </c>
      <c r="B4" s="2" t="s">
        <v>6</v>
      </c>
    </row>
    <row r="5" spans="1:2" ht="12.75">
      <c r="A5" s="3">
        <v>0</v>
      </c>
      <c r="B5" t="s">
        <v>7</v>
      </c>
    </row>
    <row r="6" ht="12.75">
      <c r="A6" s="3"/>
    </row>
    <row r="7" spans="1:10" ht="12.75">
      <c r="A7" s="3"/>
      <c r="J7" t="s">
        <v>12</v>
      </c>
    </row>
    <row r="8" spans="10:14" ht="12.75">
      <c r="J8" t="s">
        <v>20</v>
      </c>
      <c r="N8" t="s">
        <v>21</v>
      </c>
    </row>
    <row r="56" spans="1:2" ht="12.75">
      <c r="A56" s="4">
        <v>100000000000000</v>
      </c>
      <c r="B56">
        <v>1</v>
      </c>
    </row>
    <row r="57" spans="1:3" ht="12.75">
      <c r="A57" s="5">
        <v>39370</v>
      </c>
      <c r="C57" t="s">
        <v>8</v>
      </c>
    </row>
    <row r="58" ht="12.75">
      <c r="C58" t="s">
        <v>10</v>
      </c>
    </row>
    <row r="59" ht="12.75">
      <c r="C59" t="s">
        <v>11</v>
      </c>
    </row>
    <row r="60" spans="1:2" ht="12.75">
      <c r="A60" s="5">
        <v>39371</v>
      </c>
      <c r="B60" t="s">
        <v>13</v>
      </c>
    </row>
    <row r="61" ht="12.75">
      <c r="C61" t="s">
        <v>14</v>
      </c>
    </row>
    <row r="65" spans="1:2" ht="12.75">
      <c r="A65" s="5">
        <v>39373</v>
      </c>
      <c r="B65" t="s">
        <v>19</v>
      </c>
    </row>
    <row r="66" ht="12.75">
      <c r="B66" t="s">
        <v>22</v>
      </c>
    </row>
    <row r="89" ht="12.75">
      <c r="J89" t="s">
        <v>16</v>
      </c>
    </row>
    <row r="106" ht="12.75">
      <c r="A106" t="s">
        <v>130</v>
      </c>
    </row>
    <row r="107" ht="12.75">
      <c r="A107" t="s">
        <v>146</v>
      </c>
    </row>
    <row r="108" spans="1:2" ht="12.75">
      <c r="A108">
        <v>1</v>
      </c>
      <c r="B108" t="s">
        <v>147</v>
      </c>
    </row>
    <row r="109" spans="1:2" ht="12.75">
      <c r="A109">
        <v>2</v>
      </c>
      <c r="B109" t="s">
        <v>151</v>
      </c>
    </row>
    <row r="110" spans="1:2" ht="12.75">
      <c r="A110">
        <v>3</v>
      </c>
      <c r="B110" t="s">
        <v>148</v>
      </c>
    </row>
    <row r="111" spans="1:2" ht="12.75">
      <c r="A111">
        <v>4</v>
      </c>
      <c r="B111" t="s">
        <v>149</v>
      </c>
    </row>
    <row r="112" spans="1:2" ht="12.75">
      <c r="A112">
        <v>5</v>
      </c>
      <c r="B112" t="s">
        <v>150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J6"/>
  <sheetViews>
    <sheetView workbookViewId="0" topLeftCell="A1">
      <selection activeCell="I11" sqref="I11"/>
    </sheetView>
  </sheetViews>
  <sheetFormatPr defaultColWidth="9.140625" defaultRowHeight="12.75"/>
  <cols>
    <col min="9" max="9" width="20.57421875" style="0" bestFit="1" customWidth="1"/>
  </cols>
  <sheetData>
    <row r="2" ht="12.75">
      <c r="I2" t="s">
        <v>111</v>
      </c>
    </row>
    <row r="3" spans="9:10" ht="12.75">
      <c r="I3" t="s">
        <v>112</v>
      </c>
      <c r="J3" t="s">
        <v>113</v>
      </c>
    </row>
    <row r="4" spans="9:10" ht="12.75">
      <c r="I4" t="s">
        <v>114</v>
      </c>
      <c r="J4" t="s">
        <v>115</v>
      </c>
    </row>
    <row r="5" spans="9:10" ht="12.75">
      <c r="I5" t="s">
        <v>116</v>
      </c>
      <c r="J5" t="s">
        <v>117</v>
      </c>
    </row>
    <row r="6" spans="9:10" ht="12.75">
      <c r="I6" t="s">
        <v>118</v>
      </c>
      <c r="J6" t="s">
        <v>119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4">
      <selection activeCell="O23" sqref="O23"/>
    </sheetView>
  </sheetViews>
  <sheetFormatPr defaultColWidth="9.140625" defaultRowHeight="12.75"/>
  <cols>
    <col min="3" max="3" width="12.421875" style="0" bestFit="1" customWidth="1"/>
    <col min="4" max="6" width="12.421875" style="0" customWidth="1"/>
  </cols>
  <sheetData>
    <row r="1" spans="1:18" ht="12.75">
      <c r="A1" s="10"/>
      <c r="B1" s="16" t="s">
        <v>5</v>
      </c>
      <c r="C1" s="16" t="s">
        <v>43</v>
      </c>
      <c r="D1" s="16" t="s">
        <v>144</v>
      </c>
      <c r="E1" s="16" t="s">
        <v>125</v>
      </c>
      <c r="F1" s="16" t="s">
        <v>144</v>
      </c>
      <c r="G1" s="2"/>
      <c r="H1" s="17"/>
      <c r="I1" s="17" t="s">
        <v>5</v>
      </c>
      <c r="J1" s="17" t="s">
        <v>43</v>
      </c>
      <c r="K1" s="17"/>
      <c r="L1" s="17" t="s">
        <v>126</v>
      </c>
      <c r="M1" s="17"/>
      <c r="N1" s="2"/>
      <c r="O1" s="2"/>
      <c r="P1" s="2" t="s">
        <v>5</v>
      </c>
      <c r="Q1" s="2" t="s">
        <v>57</v>
      </c>
      <c r="R1" s="2"/>
    </row>
    <row r="2" spans="1:13" ht="12.75">
      <c r="A2" s="10"/>
      <c r="B2" s="10"/>
      <c r="C2" s="10"/>
      <c r="D2" s="10"/>
      <c r="E2" s="10"/>
      <c r="F2" s="10"/>
      <c r="H2" s="18"/>
      <c r="I2" s="18"/>
      <c r="J2" s="18"/>
      <c r="K2" s="18"/>
      <c r="L2" s="18"/>
      <c r="M2" s="18"/>
    </row>
    <row r="3" spans="1:13" ht="12.75">
      <c r="A3" s="10"/>
      <c r="B3" s="10"/>
      <c r="C3" s="10">
        <v>230</v>
      </c>
      <c r="D3" s="10"/>
      <c r="E3" s="10">
        <v>205</v>
      </c>
      <c r="F3" s="10"/>
      <c r="H3" s="18"/>
      <c r="I3" s="18"/>
      <c r="J3" s="18">
        <v>205</v>
      </c>
      <c r="K3" s="18"/>
      <c r="L3" s="18">
        <v>220</v>
      </c>
      <c r="M3" s="18"/>
    </row>
    <row r="4" spans="1:18" ht="12.75">
      <c r="A4" s="10" t="s">
        <v>42</v>
      </c>
      <c r="B4" s="10">
        <v>0</v>
      </c>
      <c r="C4" s="10">
        <f>'L107-3'!$O9</f>
        <v>229.01915708812223</v>
      </c>
      <c r="D4" s="10">
        <f>C4/$C4</f>
        <v>1</v>
      </c>
      <c r="E4" s="10">
        <f>'L107-3'!$O18</f>
        <v>222.27103288633424</v>
      </c>
      <c r="F4" s="10">
        <f>E4/$E4</f>
        <v>1</v>
      </c>
      <c r="H4" s="18" t="s">
        <v>44</v>
      </c>
      <c r="I4" s="18">
        <v>0</v>
      </c>
      <c r="J4" s="18">
        <f>'L107-9'!$F7</f>
        <v>172.748643039591</v>
      </c>
      <c r="K4" s="18">
        <v>1</v>
      </c>
      <c r="L4" s="18">
        <f>'L107-9'!$F16</f>
        <v>171.83109833971872</v>
      </c>
      <c r="M4" s="18">
        <f>L4/$L4</f>
        <v>1</v>
      </c>
      <c r="O4" t="s">
        <v>53</v>
      </c>
      <c r="P4">
        <v>0</v>
      </c>
      <c r="Q4">
        <f>'L107-4'!$C19</f>
        <v>183.89264048531257</v>
      </c>
      <c r="R4">
        <f>Q4/$Q4</f>
        <v>1</v>
      </c>
    </row>
    <row r="5" spans="1:18" ht="12.75">
      <c r="A5" s="10" t="s">
        <v>42</v>
      </c>
      <c r="B5" s="10">
        <v>1</v>
      </c>
      <c r="C5" s="10">
        <f>'L107-3'!$H37</f>
        <v>236.05922733077864</v>
      </c>
      <c r="D5" s="10">
        <f>C5/$C4</f>
        <v>1.0307400932400932</v>
      </c>
      <c r="E5" s="10">
        <f>'L107-3'!$H46</f>
        <v>233.69863505747085</v>
      </c>
      <c r="F5" s="10">
        <f>E5/$E4</f>
        <v>1.051412917026307</v>
      </c>
      <c r="H5" s="18" t="s">
        <v>44</v>
      </c>
      <c r="I5" s="18">
        <v>3</v>
      </c>
      <c r="J5" s="18">
        <f>'L107-9'!$G70</f>
        <v>160.98738825031901</v>
      </c>
      <c r="K5" s="18">
        <f>J5/$J4</f>
        <v>0.9319169483341382</v>
      </c>
      <c r="L5" s="18">
        <f>'L107-9'!$G79</f>
        <v>176.00175606641096</v>
      </c>
      <c r="M5" s="18">
        <f>L5/$L4</f>
        <v>1.0242718446601944</v>
      </c>
      <c r="O5" t="s">
        <v>53</v>
      </c>
      <c r="P5">
        <v>3</v>
      </c>
      <c r="Q5">
        <f>'L107-4'!$C35</f>
        <v>130.5582694763727</v>
      </c>
      <c r="R5">
        <f>Q5/$Q4</f>
        <v>0.7099700625963894</v>
      </c>
    </row>
    <row r="6" spans="1:18" ht="12.75">
      <c r="A6" s="10" t="s">
        <v>42</v>
      </c>
      <c r="B6" s="10">
        <v>10</v>
      </c>
      <c r="C6" s="10">
        <f>'L107-3'!$D66</f>
        <v>119.78128991060005</v>
      </c>
      <c r="D6" s="10">
        <f>C6/$C4</f>
        <v>0.523018648018648</v>
      </c>
      <c r="E6" s="10">
        <f>'L107-3'!$D75</f>
        <v>117.10372765006366</v>
      </c>
      <c r="F6" s="10">
        <f>E6/$E4</f>
        <v>0.5268510526513304</v>
      </c>
      <c r="H6" s="18" t="s">
        <v>44</v>
      </c>
      <c r="I6" s="18">
        <v>30</v>
      </c>
      <c r="J6" s="18">
        <f>'L107-9'!$D106</f>
        <v>54.21855044699863</v>
      </c>
      <c r="K6" s="18">
        <f>J6/$J4</f>
        <v>0.31385803959439884</v>
      </c>
      <c r="L6" s="18">
        <f>'L107-9'!$D115</f>
        <v>58.38920817369084</v>
      </c>
      <c r="M6" s="18">
        <f>L6/$L4</f>
        <v>0.3398058252427185</v>
      </c>
      <c r="R6">
        <f>Q6/$Q4</f>
        <v>0</v>
      </c>
    </row>
    <row r="7" spans="1:18" ht="12.75">
      <c r="A7" s="10"/>
      <c r="B7" s="10"/>
      <c r="C7" s="10"/>
      <c r="D7" s="10"/>
      <c r="E7" s="10"/>
      <c r="F7" s="10"/>
      <c r="H7" s="18"/>
      <c r="I7" s="18"/>
      <c r="J7" s="18"/>
      <c r="K7" s="18"/>
      <c r="L7" s="18"/>
      <c r="M7" s="18"/>
      <c r="R7">
        <f>Q7/$Q4</f>
        <v>0</v>
      </c>
    </row>
    <row r="8" spans="1:18" ht="12.75">
      <c r="A8" s="10"/>
      <c r="B8" s="10"/>
      <c r="C8" s="10"/>
      <c r="D8" s="10"/>
      <c r="E8" s="10"/>
      <c r="F8" s="10"/>
      <c r="H8" s="18"/>
      <c r="I8" s="18"/>
      <c r="J8" s="18"/>
      <c r="K8" s="18"/>
      <c r="L8" s="18"/>
      <c r="M8" s="18"/>
      <c r="R8">
        <f>Q8/$Q4</f>
        <v>0</v>
      </c>
    </row>
    <row r="9" spans="1:13" ht="12.75">
      <c r="A9" s="10"/>
      <c r="B9" s="10"/>
      <c r="C9" s="10"/>
      <c r="D9" s="10"/>
      <c r="E9" s="10"/>
      <c r="F9" s="10"/>
      <c r="H9" s="18"/>
      <c r="I9" s="18"/>
      <c r="J9" s="18"/>
      <c r="K9" s="18"/>
      <c r="L9" s="18"/>
      <c r="M9" s="18"/>
    </row>
    <row r="10" spans="1:13" ht="12.75">
      <c r="A10" s="10"/>
      <c r="B10" s="10"/>
      <c r="C10" s="10"/>
      <c r="D10" s="10"/>
      <c r="E10" s="10"/>
      <c r="F10" s="10"/>
      <c r="H10" s="18"/>
      <c r="I10" s="18"/>
      <c r="J10" s="18"/>
      <c r="K10" s="18"/>
      <c r="L10" s="18"/>
      <c r="M10" s="18"/>
    </row>
    <row r="11" spans="1:13" ht="12.75">
      <c r="A11" s="10"/>
      <c r="B11" s="10"/>
      <c r="C11" s="10"/>
      <c r="D11" s="10"/>
      <c r="E11" s="10"/>
      <c r="F11" s="10"/>
      <c r="H11" s="18"/>
      <c r="I11" s="18"/>
      <c r="J11" s="18"/>
      <c r="K11" s="18"/>
      <c r="L11" s="18"/>
      <c r="M11" s="18"/>
    </row>
    <row r="12" spans="1:13" ht="12.75">
      <c r="A12" s="10"/>
      <c r="B12" s="10"/>
      <c r="C12" s="10"/>
      <c r="D12" s="10"/>
      <c r="E12" s="10"/>
      <c r="F12" s="10"/>
      <c r="H12" s="18"/>
      <c r="I12" s="18"/>
      <c r="J12" s="18"/>
      <c r="K12" s="18"/>
      <c r="L12" s="18"/>
      <c r="M12" s="18"/>
    </row>
    <row r="15" spans="1:13" ht="12.75">
      <c r="A15" s="19"/>
      <c r="B15" s="20" t="s">
        <v>5</v>
      </c>
      <c r="C15" s="20" t="s">
        <v>43</v>
      </c>
      <c r="D15" s="19"/>
      <c r="E15" s="20" t="s">
        <v>125</v>
      </c>
      <c r="F15" s="20"/>
      <c r="H15" s="21"/>
      <c r="I15" s="22" t="s">
        <v>5</v>
      </c>
      <c r="J15" s="22" t="s">
        <v>43</v>
      </c>
      <c r="K15" s="21"/>
      <c r="L15" s="22" t="s">
        <v>125</v>
      </c>
      <c r="M15" s="22"/>
    </row>
    <row r="16" spans="1:13" ht="12.75">
      <c r="A16" s="19"/>
      <c r="B16" s="19"/>
      <c r="C16" s="19"/>
      <c r="D16" s="19"/>
      <c r="E16" s="19"/>
      <c r="F16" s="19"/>
      <c r="H16" s="21"/>
      <c r="I16" s="21"/>
      <c r="J16" s="21"/>
      <c r="K16" s="21"/>
      <c r="L16" s="21"/>
      <c r="M16" s="21"/>
    </row>
    <row r="17" spans="1:13" ht="12.75">
      <c r="A17" s="19"/>
      <c r="B17" s="19"/>
      <c r="C17" s="19"/>
      <c r="D17" s="19"/>
      <c r="E17" s="19"/>
      <c r="F17" s="19"/>
      <c r="H17" s="21"/>
      <c r="I17" s="21"/>
      <c r="J17" s="21"/>
      <c r="K17" s="21"/>
      <c r="L17" s="21"/>
      <c r="M17" s="21"/>
    </row>
    <row r="18" spans="1:13" ht="12.75">
      <c r="A18" s="19" t="s">
        <v>58</v>
      </c>
      <c r="B18" s="19"/>
      <c r="C18" s="19"/>
      <c r="D18" s="19"/>
      <c r="E18" s="19"/>
      <c r="F18" s="19"/>
      <c r="H18" s="21" t="s">
        <v>59</v>
      </c>
      <c r="I18" s="21"/>
      <c r="J18" s="21"/>
      <c r="K18" s="21"/>
      <c r="L18" s="21"/>
      <c r="M18" s="21"/>
    </row>
    <row r="19" spans="1:13" ht="12.75">
      <c r="A19" s="19" t="s">
        <v>58</v>
      </c>
      <c r="B19" s="19">
        <v>3</v>
      </c>
      <c r="C19" s="19">
        <f>'L107-2'!$C10</f>
        <v>201.85983397190262</v>
      </c>
      <c r="D19" s="19"/>
      <c r="E19" s="19">
        <f>'L107-2'!$C19</f>
        <v>204.46232439335856</v>
      </c>
      <c r="F19" s="19"/>
      <c r="H19" s="21" t="s">
        <v>59</v>
      </c>
      <c r="I19" s="21">
        <v>6</v>
      </c>
      <c r="J19" s="21">
        <f>'L107-5'!$C10</f>
        <v>190.2654054916983</v>
      </c>
      <c r="K19" s="21"/>
      <c r="L19" s="21">
        <f>'L107-5'!$C19</f>
        <v>178.50415070242624</v>
      </c>
      <c r="M19" s="21"/>
    </row>
    <row r="20" spans="1:13" ht="12.75">
      <c r="A20" s="19"/>
      <c r="B20" s="19"/>
      <c r="C20" s="19"/>
      <c r="D20" s="19"/>
      <c r="E20" s="19"/>
      <c r="F20" s="19"/>
      <c r="H20" s="21"/>
      <c r="I20" s="21"/>
      <c r="J20" s="21"/>
      <c r="K20" s="21"/>
      <c r="L20" s="21"/>
      <c r="M20" s="21"/>
    </row>
    <row r="21" spans="1:13" ht="12.75">
      <c r="A21" s="19"/>
      <c r="B21" s="19"/>
      <c r="C21" s="19"/>
      <c r="D21" s="19"/>
      <c r="E21" s="19"/>
      <c r="F21" s="19"/>
      <c r="H21" s="21"/>
      <c r="I21" s="21"/>
      <c r="J21" s="21"/>
      <c r="K21" s="21"/>
      <c r="L21" s="21"/>
      <c r="M21" s="21"/>
    </row>
    <row r="22" spans="1:13" ht="12.75">
      <c r="A22" s="19"/>
      <c r="B22" s="19"/>
      <c r="C22" s="19"/>
      <c r="D22" s="19"/>
      <c r="E22" s="19"/>
      <c r="F22" s="19"/>
      <c r="H22" s="21"/>
      <c r="I22" s="21"/>
      <c r="J22" s="21"/>
      <c r="K22" s="21"/>
      <c r="L22" s="21"/>
      <c r="M22" s="21"/>
    </row>
    <row r="23" spans="1:13" ht="12.75">
      <c r="A23" s="19"/>
      <c r="B23" s="19"/>
      <c r="C23" s="19"/>
      <c r="D23" s="19"/>
      <c r="E23" s="19"/>
      <c r="F23" s="19"/>
      <c r="H23" s="21"/>
      <c r="I23" s="21"/>
      <c r="J23" s="21"/>
      <c r="K23" s="21"/>
      <c r="L23" s="21"/>
      <c r="M23" s="21"/>
    </row>
    <row r="24" spans="1:13" ht="12.75">
      <c r="A24" s="19"/>
      <c r="B24" s="19"/>
      <c r="C24" s="19"/>
      <c r="D24" s="19"/>
      <c r="E24" s="19"/>
      <c r="F24" s="19"/>
      <c r="H24" s="21"/>
      <c r="I24" s="21"/>
      <c r="J24" s="21"/>
      <c r="K24" s="21"/>
      <c r="L24" s="21"/>
      <c r="M24" s="21"/>
    </row>
    <row r="25" spans="1:13" ht="12.75">
      <c r="A25" s="19"/>
      <c r="B25" s="19"/>
      <c r="C25" s="19"/>
      <c r="D25" s="19"/>
      <c r="E25" s="19"/>
      <c r="F25" s="19"/>
      <c r="H25" s="21"/>
      <c r="I25" s="21"/>
      <c r="J25" s="21"/>
      <c r="K25" s="21"/>
      <c r="L25" s="21"/>
      <c r="M25" s="2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24">
      <selection activeCell="K48" sqref="K48"/>
    </sheetView>
  </sheetViews>
  <sheetFormatPr defaultColWidth="9.140625" defaultRowHeight="12.75"/>
  <cols>
    <col min="1" max="1" width="10.140625" style="0" bestFit="1" customWidth="1"/>
  </cols>
  <sheetData>
    <row r="1" spans="1:9" ht="12.75">
      <c r="A1" s="23" t="s">
        <v>76</v>
      </c>
      <c r="B1" s="23"/>
      <c r="C1" s="23"/>
      <c r="D1" s="23"/>
      <c r="E1" s="23"/>
      <c r="I1" s="2" t="s">
        <v>128</v>
      </c>
    </row>
    <row r="2" spans="1:5" ht="12.75">
      <c r="A2" s="23" t="s">
        <v>77</v>
      </c>
      <c r="B2" s="23"/>
      <c r="C2" s="23"/>
      <c r="D2" s="23"/>
      <c r="E2" s="23"/>
    </row>
    <row r="7" spans="1:2" s="26" customFormat="1" ht="12.75">
      <c r="A7" s="24">
        <v>300000000000000</v>
      </c>
      <c r="B7" s="25" t="s">
        <v>41</v>
      </c>
    </row>
    <row r="9" spans="1:3" ht="12.75">
      <c r="A9" s="2" t="s">
        <v>120</v>
      </c>
      <c r="B9" s="2" t="s">
        <v>33</v>
      </c>
      <c r="C9" s="2" t="s">
        <v>39</v>
      </c>
    </row>
    <row r="10" spans="1:3" ht="12.75">
      <c r="A10">
        <v>-1000</v>
      </c>
      <c r="B10">
        <v>0.0242</v>
      </c>
      <c r="C10">
        <f>B10*1.045*287356.32183908*(1/36)</f>
        <v>201.85983397190262</v>
      </c>
    </row>
    <row r="11" spans="1:3" ht="12.75">
      <c r="A11">
        <v>-800</v>
      </c>
      <c r="B11">
        <v>0.022835</v>
      </c>
      <c r="C11">
        <f aca="true" t="shared" si="0" ref="C11:C19">B11*1.045*287356.32183908*(1/36)</f>
        <v>190.47393837803293</v>
      </c>
    </row>
    <row r="12" spans="1:3" ht="12.75">
      <c r="A12" s="6">
        <v>-600</v>
      </c>
      <c r="B12">
        <v>0.021066</v>
      </c>
      <c r="C12">
        <f t="shared" si="0"/>
        <v>175.7181513409959</v>
      </c>
    </row>
    <row r="13" spans="1:3" ht="12.75">
      <c r="A13">
        <v>-400</v>
      </c>
      <c r="B13">
        <v>0.017804</v>
      </c>
      <c r="C13">
        <f t="shared" si="0"/>
        <v>148.50878033205595</v>
      </c>
    </row>
    <row r="14" spans="1:3" ht="12.75">
      <c r="A14">
        <v>-200</v>
      </c>
      <c r="B14">
        <v>0.008247</v>
      </c>
      <c r="C14">
        <f t="shared" si="0"/>
        <v>68.7908285440612</v>
      </c>
    </row>
    <row r="15" spans="1:3" ht="12.75">
      <c r="A15">
        <v>200</v>
      </c>
      <c r="B15">
        <v>0.018315</v>
      </c>
      <c r="C15">
        <f t="shared" si="0"/>
        <v>152.77119252873538</v>
      </c>
    </row>
    <row r="16" spans="1:3" ht="12.75">
      <c r="A16">
        <v>400</v>
      </c>
      <c r="B16">
        <v>0.020571</v>
      </c>
      <c r="C16">
        <f t="shared" si="0"/>
        <v>171.58920019157057</v>
      </c>
    </row>
    <row r="17" spans="1:3" ht="12.75">
      <c r="A17">
        <v>600</v>
      </c>
      <c r="B17">
        <v>0.02192</v>
      </c>
      <c r="C17">
        <f t="shared" si="0"/>
        <v>182.84163473818614</v>
      </c>
    </row>
    <row r="18" spans="1:3" ht="12.75">
      <c r="A18">
        <v>800</v>
      </c>
      <c r="B18">
        <v>0.023472</v>
      </c>
      <c r="C18">
        <f t="shared" si="0"/>
        <v>195.78735632183876</v>
      </c>
    </row>
    <row r="19" spans="1:3" ht="12.75">
      <c r="A19">
        <v>1000</v>
      </c>
      <c r="B19">
        <v>0.024512</v>
      </c>
      <c r="C19">
        <f t="shared" si="0"/>
        <v>204.46232439335856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3">
      <selection activeCell="I33" sqref="I33"/>
    </sheetView>
  </sheetViews>
  <sheetFormatPr defaultColWidth="9.140625" defaultRowHeight="12.75"/>
  <cols>
    <col min="1" max="1" width="10.140625" style="0" bestFit="1" customWidth="1"/>
    <col min="8" max="8" width="11.421875" style="0" customWidth="1"/>
    <col min="10" max="10" width="10.421875" style="0" bestFit="1" customWidth="1"/>
    <col min="16" max="16" width="4.8515625" style="0" customWidth="1"/>
    <col min="17" max="17" width="10.421875" style="0" bestFit="1" customWidth="1"/>
  </cols>
  <sheetData>
    <row r="1" spans="1:9" ht="12.75">
      <c r="A1" s="3" t="s">
        <v>106</v>
      </c>
      <c r="I1" s="2" t="s">
        <v>129</v>
      </c>
    </row>
    <row r="2" spans="1:6" ht="12.75">
      <c r="A2" s="10" t="s">
        <v>78</v>
      </c>
      <c r="B2" s="10"/>
      <c r="C2" s="10"/>
      <c r="D2" s="10"/>
      <c r="E2" s="10"/>
      <c r="F2" s="10"/>
    </row>
    <row r="3" spans="1:6" ht="12.75">
      <c r="A3" s="10" t="s">
        <v>79</v>
      </c>
      <c r="B3" s="10"/>
      <c r="C3" s="10"/>
      <c r="D3" s="10"/>
      <c r="E3" s="10"/>
      <c r="F3" s="10"/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spans="1:18" ht="12.75">
      <c r="A8" t="s">
        <v>4</v>
      </c>
      <c r="H8" s="3" t="s">
        <v>38</v>
      </c>
      <c r="I8" s="3"/>
      <c r="J8" s="3"/>
      <c r="M8" s="2" t="s">
        <v>36</v>
      </c>
      <c r="N8" s="2" t="s">
        <v>33</v>
      </c>
      <c r="O8" s="2" t="s">
        <v>39</v>
      </c>
      <c r="P8" s="2"/>
      <c r="Q8" s="2" t="s">
        <v>37</v>
      </c>
      <c r="R8" s="2" t="s">
        <v>40</v>
      </c>
    </row>
    <row r="9" spans="8:18" ht="12.75">
      <c r="H9" s="11">
        <v>39373</v>
      </c>
      <c r="I9" s="3"/>
      <c r="J9" s="3"/>
      <c r="M9">
        <v>-1000</v>
      </c>
      <c r="N9">
        <v>0.027456</v>
      </c>
      <c r="O9">
        <f>N9*1.045*287356.32183908*(1/36)</f>
        <v>229.01915708812223</v>
      </c>
      <c r="Q9">
        <v>0.026075</v>
      </c>
      <c r="R9">
        <f>Q9*1.045*287356.32183908*(1/36)</f>
        <v>217.49980044699836</v>
      </c>
    </row>
    <row r="10" spans="8:18" ht="12.75">
      <c r="H10" s="8" t="s">
        <v>45</v>
      </c>
      <c r="I10" s="8"/>
      <c r="J10" s="8"/>
      <c r="M10">
        <v>-800</v>
      </c>
      <c r="N10">
        <v>0.026283</v>
      </c>
      <c r="O10">
        <f aca="true" t="shared" si="0" ref="O10:O18">N10*1.045*287356.32183908*(1/36)</f>
        <v>219.23479406130232</v>
      </c>
      <c r="Q10">
        <v>0.024004</v>
      </c>
      <c r="R10">
        <f aca="true" t="shared" si="1" ref="R10:R18">Q10*1.045*287356.32183908*(1/36)</f>
        <v>200.22493614303926</v>
      </c>
    </row>
    <row r="11" spans="8:18" ht="12.75">
      <c r="H11" s="8" t="s">
        <v>46</v>
      </c>
      <c r="I11" s="8"/>
      <c r="J11" s="8"/>
      <c r="M11">
        <v>-600</v>
      </c>
      <c r="N11">
        <v>0.021763</v>
      </c>
      <c r="O11">
        <f t="shared" si="0"/>
        <v>181.5320482120048</v>
      </c>
      <c r="Q11">
        <v>0.019016</v>
      </c>
      <c r="R11">
        <f t="shared" si="1"/>
        <v>158.61845466155785</v>
      </c>
    </row>
    <row r="12" spans="13:18" ht="12.75">
      <c r="M12">
        <v>-400</v>
      </c>
      <c r="N12">
        <v>0.0086</v>
      </c>
      <c r="O12">
        <f t="shared" si="0"/>
        <v>71.73531289910589</v>
      </c>
      <c r="Q12">
        <v>0.00104</v>
      </c>
      <c r="R12">
        <f t="shared" si="1"/>
        <v>8.67496807151978</v>
      </c>
    </row>
    <row r="13" spans="13:18" ht="12.75">
      <c r="M13">
        <v>-200</v>
      </c>
      <c r="N13">
        <v>0.003094</v>
      </c>
      <c r="O13">
        <f t="shared" si="0"/>
        <v>25.80803001277135</v>
      </c>
      <c r="Q13">
        <v>0.0001353</v>
      </c>
      <c r="R13">
        <f t="shared" si="1"/>
        <v>1.12857998084291</v>
      </c>
    </row>
    <row r="14" spans="13:18" ht="12.75">
      <c r="M14">
        <v>200</v>
      </c>
      <c r="N14">
        <v>0.007878</v>
      </c>
      <c r="O14">
        <f t="shared" si="0"/>
        <v>65.71288314176233</v>
      </c>
      <c r="Q14">
        <v>0.00705</v>
      </c>
      <c r="R14">
        <f t="shared" si="1"/>
        <v>58.80627394636005</v>
      </c>
    </row>
    <row r="15" spans="13:18" ht="12.75">
      <c r="M15">
        <v>400</v>
      </c>
      <c r="N15">
        <v>0.019681</v>
      </c>
      <c r="O15">
        <f t="shared" si="0"/>
        <v>164.16542943805848</v>
      </c>
      <c r="Q15">
        <v>0.014459</v>
      </c>
      <c r="R15">
        <f t="shared" si="1"/>
        <v>120.60708014048511</v>
      </c>
    </row>
    <row r="16" spans="13:18" ht="12.75">
      <c r="M16">
        <v>600</v>
      </c>
      <c r="N16">
        <v>0.025271</v>
      </c>
      <c r="O16">
        <f t="shared" si="0"/>
        <v>210.79338282247727</v>
      </c>
      <c r="Q16">
        <v>0.021725</v>
      </c>
      <c r="R16">
        <f t="shared" si="1"/>
        <v>181.21507822477622</v>
      </c>
    </row>
    <row r="17" spans="13:18" ht="12.75">
      <c r="M17">
        <v>800</v>
      </c>
      <c r="N17">
        <v>0.025503</v>
      </c>
      <c r="O17">
        <f t="shared" si="0"/>
        <v>212.7285680076625</v>
      </c>
      <c r="Q17">
        <v>0.02437</v>
      </c>
      <c r="R17">
        <f t="shared" si="1"/>
        <v>203.27785759897793</v>
      </c>
    </row>
    <row r="18" spans="13:18" ht="12.75">
      <c r="M18">
        <v>1000</v>
      </c>
      <c r="N18">
        <v>0.026647</v>
      </c>
      <c r="O18">
        <f t="shared" si="0"/>
        <v>222.27103288633424</v>
      </c>
      <c r="Q18">
        <v>0.025655</v>
      </c>
      <c r="R18">
        <f t="shared" si="1"/>
        <v>213.99644795657693</v>
      </c>
    </row>
    <row r="20" ht="12.75">
      <c r="J20" s="12"/>
    </row>
    <row r="27" spans="1:2" s="29" customFormat="1" ht="12.75">
      <c r="A27" s="27">
        <v>100000000000000</v>
      </c>
      <c r="B27" s="28" t="s">
        <v>41</v>
      </c>
    </row>
    <row r="28" spans="2:13" ht="12.75">
      <c r="B28" t="s">
        <v>15</v>
      </c>
      <c r="D28" s="8" t="s">
        <v>110</v>
      </c>
      <c r="E28" s="8"/>
      <c r="F28" s="8"/>
      <c r="G28" s="8"/>
      <c r="H28" s="8"/>
      <c r="I28" s="8"/>
      <c r="J28" s="8"/>
      <c r="K28" s="8"/>
      <c r="L28" s="8"/>
      <c r="M28" s="13"/>
    </row>
    <row r="29" ht="12.75">
      <c r="B29" t="s">
        <v>17</v>
      </c>
    </row>
    <row r="32" spans="2:7" ht="12.75">
      <c r="B32" t="s">
        <v>29</v>
      </c>
      <c r="G32" t="s">
        <v>34</v>
      </c>
    </row>
    <row r="33" ht="12.75">
      <c r="B33" t="s">
        <v>30</v>
      </c>
    </row>
    <row r="34" spans="2:7" ht="12.75">
      <c r="B34" t="s">
        <v>32</v>
      </c>
      <c r="G34">
        <v>0.0248</v>
      </c>
    </row>
    <row r="35" ht="12.75">
      <c r="B35" t="s">
        <v>35</v>
      </c>
    </row>
    <row r="36" spans="2:8" ht="12.75">
      <c r="B36" t="s">
        <v>31</v>
      </c>
      <c r="F36" s="2" t="s">
        <v>120</v>
      </c>
      <c r="G36" s="2" t="s">
        <v>33</v>
      </c>
      <c r="H36" s="2" t="s">
        <v>39</v>
      </c>
    </row>
    <row r="37" spans="6:8" ht="12.75">
      <c r="F37">
        <v>-1000</v>
      </c>
      <c r="G37">
        <v>0.0283</v>
      </c>
      <c r="H37">
        <f>G37*1.045*287356.32183908*(1/36)</f>
        <v>236.05922733077864</v>
      </c>
    </row>
    <row r="38" spans="6:8" ht="12.75">
      <c r="F38">
        <v>-800</v>
      </c>
      <c r="G38">
        <v>0.02787</v>
      </c>
      <c r="H38">
        <f aca="true" t="shared" si="2" ref="H38:H46">G38*1.045*287356.32183908*(1/36)</f>
        <v>232.47246168582336</v>
      </c>
    </row>
    <row r="39" spans="6:8" ht="12.75">
      <c r="F39" s="6">
        <v>-600</v>
      </c>
      <c r="G39">
        <v>0.024761</v>
      </c>
      <c r="H39">
        <f t="shared" si="2"/>
        <v>206.53931194125127</v>
      </c>
    </row>
    <row r="40" spans="6:8" ht="12.75">
      <c r="F40">
        <v>-400</v>
      </c>
      <c r="G40">
        <v>0.01896</v>
      </c>
      <c r="H40">
        <f t="shared" si="2"/>
        <v>158.15134099616833</v>
      </c>
    </row>
    <row r="41" spans="6:8" ht="12.75">
      <c r="F41">
        <v>-200</v>
      </c>
      <c r="G41">
        <v>0.0027</v>
      </c>
      <c r="H41">
        <f t="shared" si="2"/>
        <v>22.521551724137893</v>
      </c>
    </row>
    <row r="42" spans="6:8" ht="12.75">
      <c r="F42">
        <v>200</v>
      </c>
      <c r="G42">
        <v>0.0223</v>
      </c>
      <c r="H42">
        <f t="shared" si="2"/>
        <v>186.01133461047223</v>
      </c>
    </row>
    <row r="43" spans="6:8" ht="12.75">
      <c r="F43">
        <v>400</v>
      </c>
      <c r="G43">
        <v>0.023881</v>
      </c>
      <c r="H43">
        <f t="shared" si="2"/>
        <v>199.19895434227297</v>
      </c>
    </row>
    <row r="44" spans="6:8" ht="12.75">
      <c r="F44">
        <v>600</v>
      </c>
      <c r="G44">
        <v>0.02533</v>
      </c>
      <c r="H44">
        <f t="shared" si="2"/>
        <v>211.28552043422698</v>
      </c>
    </row>
    <row r="45" spans="6:8" ht="12.75">
      <c r="F45">
        <v>800</v>
      </c>
      <c r="G45">
        <v>0.02659</v>
      </c>
      <c r="H45">
        <f t="shared" si="2"/>
        <v>221.7955779054913</v>
      </c>
    </row>
    <row r="46" spans="6:8" ht="12.75">
      <c r="F46">
        <v>1000</v>
      </c>
      <c r="G46">
        <v>0.028017</v>
      </c>
      <c r="H46">
        <f t="shared" si="2"/>
        <v>233.69863505747085</v>
      </c>
    </row>
    <row r="51" spans="1:2" s="29" customFormat="1" ht="12.75">
      <c r="A51" s="27">
        <v>1000000000000000</v>
      </c>
      <c r="B51" s="28" t="s">
        <v>131</v>
      </c>
    </row>
    <row r="52" ht="12.75">
      <c r="B52" t="s">
        <v>132</v>
      </c>
    </row>
    <row r="55" spans="1:2" ht="12.75">
      <c r="A55" s="3">
        <v>1</v>
      </c>
      <c r="B55" t="s">
        <v>133</v>
      </c>
    </row>
    <row r="56" ht="12.75">
      <c r="B56" t="s">
        <v>137</v>
      </c>
    </row>
    <row r="57" spans="1:2" ht="12.75">
      <c r="A57" s="3">
        <v>2</v>
      </c>
      <c r="B57" t="s">
        <v>138</v>
      </c>
    </row>
    <row r="58" ht="12.75">
      <c r="B58" t="s">
        <v>139</v>
      </c>
    </row>
    <row r="60" ht="12.75">
      <c r="B60" t="s">
        <v>145</v>
      </c>
    </row>
    <row r="61" ht="12.75">
      <c r="B61" t="s">
        <v>141</v>
      </c>
    </row>
    <row r="62" ht="12.75">
      <c r="B62" s="30" t="s">
        <v>140</v>
      </c>
    </row>
    <row r="64" spans="7:12" ht="12.75">
      <c r="G64" t="s">
        <v>143</v>
      </c>
      <c r="L64" t="s">
        <v>142</v>
      </c>
    </row>
    <row r="65" spans="2:4" ht="12.75">
      <c r="B65" s="2" t="s">
        <v>120</v>
      </c>
      <c r="C65" s="2" t="s">
        <v>33</v>
      </c>
      <c r="D65" s="2" t="s">
        <v>39</v>
      </c>
    </row>
    <row r="66" spans="2:4" ht="12.75">
      <c r="B66">
        <v>-998</v>
      </c>
      <c r="C66">
        <v>0.01436</v>
      </c>
      <c r="D66">
        <f>C66*1.045*287356.32183908*(1/36)</f>
        <v>119.78128991060005</v>
      </c>
    </row>
    <row r="67" spans="2:4" ht="12.75">
      <c r="B67">
        <v>-800</v>
      </c>
      <c r="C67">
        <v>0.012819</v>
      </c>
      <c r="D67">
        <f aca="true" t="shared" si="3" ref="D67:D75">C67*1.045*287356.32183908*(1/36)</f>
        <v>106.9273227969347</v>
      </c>
    </row>
    <row r="68" spans="2:4" ht="12.75">
      <c r="B68" s="6">
        <v>-600</v>
      </c>
      <c r="C68">
        <v>0.010746</v>
      </c>
      <c r="D68">
        <f t="shared" si="3"/>
        <v>89.63577586206883</v>
      </c>
    </row>
    <row r="69" spans="2:4" ht="12.75">
      <c r="B69">
        <v>-400</v>
      </c>
      <c r="C69">
        <v>0.006973</v>
      </c>
      <c r="D69">
        <f t="shared" si="3"/>
        <v>58.16399265644946</v>
      </c>
    </row>
    <row r="70" spans="2:4" ht="12.75">
      <c r="B70">
        <v>-200</v>
      </c>
      <c r="C70">
        <v>0.001544</v>
      </c>
      <c r="D70">
        <f t="shared" si="3"/>
        <v>12.878991060025522</v>
      </c>
    </row>
    <row r="71" spans="2:4" ht="12.75">
      <c r="B71">
        <v>200</v>
      </c>
      <c r="C71">
        <v>0.008984</v>
      </c>
      <c r="D71">
        <f t="shared" si="3"/>
        <v>74.9383780332055</v>
      </c>
    </row>
    <row r="72" spans="2:4" ht="12.75">
      <c r="B72">
        <v>400</v>
      </c>
      <c r="C72">
        <v>0.011196</v>
      </c>
      <c r="D72">
        <f t="shared" si="3"/>
        <v>93.38936781609179</v>
      </c>
    </row>
    <row r="73" spans="2:4" ht="12.75">
      <c r="B73">
        <v>600</v>
      </c>
      <c r="C73">
        <v>0.012469</v>
      </c>
      <c r="D73">
        <f t="shared" si="3"/>
        <v>104.00786238825015</v>
      </c>
    </row>
    <row r="74" spans="2:4" ht="12.75">
      <c r="B74">
        <v>800</v>
      </c>
      <c r="C74">
        <v>0.013269</v>
      </c>
      <c r="D74">
        <f t="shared" si="3"/>
        <v>110.68091475095765</v>
      </c>
    </row>
    <row r="75" spans="2:5" ht="12.75">
      <c r="B75">
        <v>1000</v>
      </c>
      <c r="C75">
        <v>0.014039</v>
      </c>
      <c r="D75">
        <f t="shared" si="3"/>
        <v>117.10372765006366</v>
      </c>
      <c r="E75">
        <v>0.012419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4">
      <selection activeCell="K33" sqref="K33"/>
    </sheetView>
  </sheetViews>
  <sheetFormatPr defaultColWidth="9.140625" defaultRowHeight="12.75"/>
  <cols>
    <col min="1" max="1" width="10.140625" style="0" customWidth="1"/>
    <col min="2" max="2" width="14.140625" style="0" customWidth="1"/>
    <col min="7" max="7" width="16.57421875" style="0" bestFit="1" customWidth="1"/>
    <col min="8" max="8" width="12.7109375" style="0" bestFit="1" customWidth="1"/>
    <col min="11" max="11" width="12.7109375" style="0" bestFit="1" customWidth="1"/>
  </cols>
  <sheetData>
    <row r="1" spans="1:8" ht="12.75">
      <c r="A1" s="3" t="s">
        <v>106</v>
      </c>
      <c r="H1" s="2" t="s">
        <v>129</v>
      </c>
    </row>
    <row r="2" spans="1:6" ht="12.75">
      <c r="A2" s="10" t="s">
        <v>80</v>
      </c>
      <c r="B2" s="10"/>
      <c r="C2" s="10"/>
      <c r="D2" s="10"/>
      <c r="E2" s="10"/>
      <c r="F2" s="10"/>
    </row>
    <row r="3" spans="1:6" ht="12.75">
      <c r="A3" s="10" t="s">
        <v>81</v>
      </c>
      <c r="B3" s="10"/>
      <c r="C3" s="10"/>
      <c r="D3" s="10"/>
      <c r="E3" s="10"/>
      <c r="F3" s="10"/>
    </row>
    <row r="4" spans="1:6" ht="12.75">
      <c r="A4" s="10" t="s">
        <v>82</v>
      </c>
      <c r="B4" s="10"/>
      <c r="C4" s="10"/>
      <c r="D4" s="10"/>
      <c r="E4" s="10"/>
      <c r="F4" s="10"/>
    </row>
    <row r="6" spans="1:2" ht="12.75">
      <c r="A6" s="14" t="s">
        <v>38</v>
      </c>
      <c r="B6" s="14"/>
    </row>
    <row r="7" spans="1:2" ht="12.75">
      <c r="A7" s="15">
        <v>39373</v>
      </c>
      <c r="B7" s="14"/>
    </row>
    <row r="8" spans="1:6" ht="12.75">
      <c r="A8" s="2"/>
      <c r="B8" s="2" t="s">
        <v>56</v>
      </c>
      <c r="E8" s="2" t="s">
        <v>54</v>
      </c>
      <c r="F8" s="2"/>
    </row>
    <row r="9" spans="1:6" ht="12.75">
      <c r="A9" s="2" t="s">
        <v>36</v>
      </c>
      <c r="B9" s="2" t="s">
        <v>55</v>
      </c>
      <c r="C9" s="2" t="s">
        <v>39</v>
      </c>
      <c r="E9" s="2" t="s">
        <v>55</v>
      </c>
      <c r="F9" s="2" t="s">
        <v>39</v>
      </c>
    </row>
    <row r="10" spans="1:6" ht="12.75">
      <c r="A10">
        <v>-1000</v>
      </c>
      <c r="B10">
        <v>0.01564</v>
      </c>
      <c r="C10">
        <f aca="true" t="shared" si="0" ref="C10:C19">B10*1.045*287356.32183908*(1/36)</f>
        <v>130.45817369093209</v>
      </c>
      <c r="E10">
        <v>0.015368</v>
      </c>
      <c r="F10">
        <f>E10*1.045*287356.32183908*(1/36)</f>
        <v>128.18933588761152</v>
      </c>
    </row>
    <row r="11" spans="1:6" ht="12.75">
      <c r="A11">
        <v>-802</v>
      </c>
      <c r="B11">
        <v>0.015255</v>
      </c>
      <c r="C11">
        <f t="shared" si="0"/>
        <v>127.24676724137908</v>
      </c>
      <c r="D11" s="2"/>
      <c r="E11">
        <v>0.014985</v>
      </c>
      <c r="F11">
        <f aca="true" t="shared" si="1" ref="F11:F19">E11*1.045*287356.32183908*(1/36)</f>
        <v>124.9946120689653</v>
      </c>
    </row>
    <row r="12" spans="1:6" ht="12.75">
      <c r="A12">
        <v>-604</v>
      </c>
      <c r="B12">
        <v>0.014365</v>
      </c>
      <c r="C12">
        <f t="shared" si="0"/>
        <v>119.82299648786697</v>
      </c>
      <c r="D12" s="2"/>
      <c r="E12">
        <v>0.014097</v>
      </c>
      <c r="F12">
        <f t="shared" si="1"/>
        <v>117.58752394635997</v>
      </c>
    </row>
    <row r="13" spans="1:6" ht="12.75">
      <c r="A13">
        <v>-406</v>
      </c>
      <c r="B13">
        <v>0.012193</v>
      </c>
      <c r="C13">
        <f t="shared" si="0"/>
        <v>101.70565932311604</v>
      </c>
      <c r="E13">
        <v>0.012131</v>
      </c>
      <c r="F13">
        <f t="shared" si="1"/>
        <v>101.18849776500622</v>
      </c>
    </row>
    <row r="14" spans="1:6" ht="12.75">
      <c r="A14">
        <v>-206</v>
      </c>
      <c r="B14">
        <v>0.004184</v>
      </c>
      <c r="C14">
        <f t="shared" si="0"/>
        <v>34.90006385696036</v>
      </c>
      <c r="E14">
        <v>0.003748</v>
      </c>
      <c r="F14">
        <f t="shared" si="1"/>
        <v>31.263250319284747</v>
      </c>
    </row>
    <row r="15" spans="1:6" ht="12.75">
      <c r="A15">
        <v>200</v>
      </c>
      <c r="B15">
        <v>0.008363</v>
      </c>
      <c r="C15">
        <f t="shared" si="0"/>
        <v>69.7584211366538</v>
      </c>
      <c r="E15">
        <v>0.008863</v>
      </c>
      <c r="F15">
        <f t="shared" si="1"/>
        <v>73.92907886334598</v>
      </c>
    </row>
    <row r="16" spans="1:6" ht="12.75">
      <c r="A16">
        <v>399</v>
      </c>
      <c r="B16">
        <v>0.017513</v>
      </c>
      <c r="C16">
        <f t="shared" si="0"/>
        <v>146.08145753512107</v>
      </c>
      <c r="E16">
        <v>0.015499</v>
      </c>
      <c r="F16">
        <f t="shared" si="1"/>
        <v>129.2820482120049</v>
      </c>
    </row>
    <row r="17" spans="1:6" ht="12.75">
      <c r="A17">
        <v>598</v>
      </c>
      <c r="B17">
        <v>0.019518</v>
      </c>
      <c r="C17">
        <f t="shared" si="0"/>
        <v>162.80579501915685</v>
      </c>
      <c r="E17">
        <v>0.018261</v>
      </c>
      <c r="F17">
        <f t="shared" si="1"/>
        <v>152.3207614942526</v>
      </c>
    </row>
    <row r="18" spans="1:6" ht="12.75">
      <c r="A18">
        <v>797</v>
      </c>
      <c r="B18">
        <v>0.019985</v>
      </c>
      <c r="C18">
        <f t="shared" si="0"/>
        <v>166.70118933588734</v>
      </c>
      <c r="E18">
        <v>0.019487</v>
      </c>
      <c r="F18">
        <f t="shared" si="1"/>
        <v>162.5472142401019</v>
      </c>
    </row>
    <row r="19" spans="1:6" ht="12.75">
      <c r="A19">
        <v>995</v>
      </c>
      <c r="B19">
        <v>0.022046</v>
      </c>
      <c r="C19">
        <f t="shared" si="0"/>
        <v>183.89264048531257</v>
      </c>
      <c r="E19">
        <v>0.022046</v>
      </c>
      <c r="F19">
        <f t="shared" si="1"/>
        <v>183.89264048531257</v>
      </c>
    </row>
    <row r="25" spans="1:2" ht="12.75">
      <c r="A25" s="4">
        <v>300000000000000</v>
      </c>
      <c r="B25" s="3" t="s">
        <v>41</v>
      </c>
    </row>
    <row r="26" spans="1:2" ht="12.75">
      <c r="A26" t="s">
        <v>47</v>
      </c>
      <c r="B26" t="s">
        <v>121</v>
      </c>
    </row>
    <row r="27" spans="1:2" ht="12.75">
      <c r="A27" t="s">
        <v>48</v>
      </c>
      <c r="B27" t="s">
        <v>49</v>
      </c>
    </row>
    <row r="29" ht="12.75">
      <c r="B29" s="7" t="s">
        <v>29</v>
      </c>
    </row>
    <row r="30" ht="12.75">
      <c r="B30" s="7" t="s">
        <v>50</v>
      </c>
    </row>
    <row r="31" ht="12.75">
      <c r="B31" s="7" t="s">
        <v>51</v>
      </c>
    </row>
    <row r="32" spans="2:7" ht="12.75">
      <c r="B32" s="7" t="s">
        <v>52</v>
      </c>
      <c r="C32" s="7"/>
      <c r="D32" s="7"/>
      <c r="E32" s="7"/>
      <c r="F32" s="7"/>
      <c r="G32" t="s">
        <v>34</v>
      </c>
    </row>
    <row r="33" spans="4:6" ht="12.75">
      <c r="D33" s="7"/>
      <c r="E33" s="7"/>
      <c r="F33" s="7"/>
    </row>
    <row r="34" spans="1:6" ht="12.75">
      <c r="A34" s="2" t="s">
        <v>36</v>
      </c>
      <c r="B34" s="2" t="s">
        <v>55</v>
      </c>
      <c r="C34" s="2" t="s">
        <v>39</v>
      </c>
      <c r="D34" s="7"/>
      <c r="E34" s="7"/>
      <c r="F34" s="7"/>
    </row>
    <row r="35" spans="1:6" ht="12.75">
      <c r="A35">
        <v>-995</v>
      </c>
      <c r="B35">
        <v>0.015652</v>
      </c>
      <c r="C35">
        <f aca="true" t="shared" si="2" ref="C35:C44">B35*1.045*287356.32183908*(1/36)</f>
        <v>130.5582694763727</v>
      </c>
      <c r="D35" s="7"/>
      <c r="E35" s="7"/>
      <c r="F35" s="7"/>
    </row>
    <row r="36" spans="1:3" ht="12.75">
      <c r="A36">
        <v>-797</v>
      </c>
      <c r="B36">
        <v>0.014622</v>
      </c>
      <c r="C36">
        <f t="shared" si="2"/>
        <v>121.96671455938677</v>
      </c>
    </row>
    <row r="37" spans="1:3" ht="12.75">
      <c r="A37" s="6">
        <v>-599</v>
      </c>
      <c r="B37">
        <v>0.01294</v>
      </c>
      <c r="C37">
        <f t="shared" si="2"/>
        <v>107.93662196679419</v>
      </c>
    </row>
    <row r="38" spans="1:3" ht="12.75">
      <c r="A38">
        <v>-400</v>
      </c>
      <c r="B38">
        <v>0.009394</v>
      </c>
      <c r="C38">
        <f t="shared" si="2"/>
        <v>78.3583173690931</v>
      </c>
    </row>
    <row r="39" spans="1:3" ht="12.75">
      <c r="A39">
        <v>-202</v>
      </c>
      <c r="B39">
        <v>0.002163</v>
      </c>
      <c r="C39">
        <f t="shared" si="2"/>
        <v>18.04226532567047</v>
      </c>
    </row>
    <row r="40" spans="1:3" ht="12.75">
      <c r="A40">
        <v>207</v>
      </c>
      <c r="B40">
        <v>0.0114</v>
      </c>
      <c r="C40">
        <f t="shared" si="2"/>
        <v>95.09099616858222</v>
      </c>
    </row>
    <row r="41" spans="1:3" ht="12.75">
      <c r="A41">
        <v>400</v>
      </c>
      <c r="B41">
        <v>0.0125</v>
      </c>
      <c r="C41">
        <f t="shared" si="2"/>
        <v>104.26644316730506</v>
      </c>
    </row>
    <row r="42" spans="1:3" ht="12.75">
      <c r="A42">
        <v>600</v>
      </c>
      <c r="B42">
        <v>0.0138</v>
      </c>
      <c r="C42">
        <f t="shared" si="2"/>
        <v>115.11015325670478</v>
      </c>
    </row>
    <row r="43" spans="1:3" ht="12.75">
      <c r="A43">
        <v>800</v>
      </c>
      <c r="B43">
        <v>0.0145</v>
      </c>
      <c r="C43">
        <f t="shared" si="2"/>
        <v>120.94907407407388</v>
      </c>
    </row>
    <row r="44" spans="1:3" ht="12.75">
      <c r="A44">
        <v>1000</v>
      </c>
      <c r="B44">
        <v>0.0157</v>
      </c>
      <c r="C44">
        <f t="shared" si="2"/>
        <v>130.95865261813515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7" sqref="E17"/>
    </sheetView>
  </sheetViews>
  <sheetFormatPr defaultColWidth="9.140625" defaultRowHeight="12.75"/>
  <sheetData>
    <row r="1" spans="1:9" ht="12.75">
      <c r="A1" s="23" t="s">
        <v>83</v>
      </c>
      <c r="B1" s="23"/>
      <c r="C1" s="23"/>
      <c r="D1" s="23"/>
      <c r="E1" s="23"/>
      <c r="I1" s="2" t="s">
        <v>128</v>
      </c>
    </row>
    <row r="2" spans="1:5" ht="12.75">
      <c r="A2" s="23" t="s">
        <v>84</v>
      </c>
      <c r="B2" s="23"/>
      <c r="C2" s="23"/>
      <c r="D2" s="23"/>
      <c r="E2" s="23"/>
    </row>
    <row r="7" spans="1:2" ht="12.75">
      <c r="A7" s="4">
        <v>300000000000000</v>
      </c>
      <c r="B7" s="3" t="s">
        <v>41</v>
      </c>
    </row>
    <row r="9" spans="1:6" ht="12.75">
      <c r="A9" s="2" t="s">
        <v>120</v>
      </c>
      <c r="B9" s="2" t="s">
        <v>33</v>
      </c>
      <c r="C9" s="2" t="s">
        <v>39</v>
      </c>
      <c r="F9" s="2" t="s">
        <v>127</v>
      </c>
    </row>
    <row r="10" spans="1:3" ht="12.75">
      <c r="A10">
        <v>-1000</v>
      </c>
      <c r="B10">
        <v>0.02281</v>
      </c>
      <c r="C10">
        <f>B10*1.045*287356.32183908*(1/36)</f>
        <v>190.2654054916983</v>
      </c>
    </row>
    <row r="11" spans="1:3" ht="12.75">
      <c r="A11">
        <v>-800</v>
      </c>
      <c r="B11">
        <v>0.020432</v>
      </c>
      <c r="C11">
        <f aca="true" t="shared" si="0" ref="C11:C19">B11*1.045*287356.32183908*(1/36)</f>
        <v>170.42975734355016</v>
      </c>
    </row>
    <row r="12" spans="1:3" ht="12.75">
      <c r="A12" s="6">
        <v>-600</v>
      </c>
      <c r="B12">
        <v>0.017354</v>
      </c>
      <c r="C12">
        <f t="shared" si="0"/>
        <v>144.75518837803295</v>
      </c>
    </row>
    <row r="13" spans="1:3" ht="12.75">
      <c r="A13">
        <v>-400</v>
      </c>
      <c r="B13">
        <v>0.011048</v>
      </c>
      <c r="C13">
        <f t="shared" si="0"/>
        <v>92.15485312899092</v>
      </c>
    </row>
    <row r="14" spans="1:3" ht="12.75">
      <c r="A14">
        <v>-200</v>
      </c>
      <c r="B14">
        <v>0.008247</v>
      </c>
      <c r="C14">
        <f t="shared" si="0"/>
        <v>68.7908285440612</v>
      </c>
    </row>
    <row r="15" spans="1:3" ht="12.75">
      <c r="A15">
        <v>200</v>
      </c>
      <c r="B15">
        <v>0.014131</v>
      </c>
      <c r="C15">
        <f t="shared" si="0"/>
        <v>117.87112867177504</v>
      </c>
    </row>
    <row r="16" spans="1:3" ht="12.75">
      <c r="A16">
        <v>400</v>
      </c>
      <c r="B16">
        <v>0.015692</v>
      </c>
      <c r="C16">
        <f t="shared" si="0"/>
        <v>130.8919220945081</v>
      </c>
    </row>
    <row r="17" spans="1:3" ht="12.75">
      <c r="A17">
        <v>600</v>
      </c>
      <c r="B17">
        <v>0.017255</v>
      </c>
      <c r="C17">
        <f t="shared" si="0"/>
        <v>143.9293981481479</v>
      </c>
    </row>
    <row r="18" spans="1:3" ht="12.75">
      <c r="A18">
        <v>800</v>
      </c>
      <c r="B18">
        <v>0.019123</v>
      </c>
      <c r="C18">
        <f t="shared" si="0"/>
        <v>159.51097541507</v>
      </c>
    </row>
    <row r="19" spans="1:3" ht="12.75">
      <c r="A19">
        <v>1000</v>
      </c>
      <c r="B19" s="1">
        <v>0.0214</v>
      </c>
      <c r="C19">
        <f t="shared" si="0"/>
        <v>178.50415070242624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I1" sqref="I1"/>
    </sheetView>
  </sheetViews>
  <sheetFormatPr defaultColWidth="9.140625" defaultRowHeight="12.75"/>
  <cols>
    <col min="1" max="1" width="11.57421875" style="0" customWidth="1"/>
    <col min="8" max="8" width="14.57421875" style="0" bestFit="1" customWidth="1"/>
    <col min="9" max="9" width="12.00390625" style="0" bestFit="1" customWidth="1"/>
    <col min="11" max="11" width="14.57421875" style="0" bestFit="1" customWidth="1"/>
    <col min="12" max="12" width="12.00390625" style="0" bestFit="1" customWidth="1"/>
  </cols>
  <sheetData>
    <row r="1" spans="1:9" ht="12.75">
      <c r="A1" s="3" t="s">
        <v>106</v>
      </c>
      <c r="I1" s="2" t="s">
        <v>128</v>
      </c>
    </row>
    <row r="2" spans="1:4" ht="12.75">
      <c r="A2" s="9" t="s">
        <v>85</v>
      </c>
      <c r="B2" s="9"/>
      <c r="C2" s="9"/>
      <c r="D2" s="9"/>
    </row>
    <row r="3" spans="1:4" ht="12.75">
      <c r="A3" s="9" t="s">
        <v>86</v>
      </c>
      <c r="B3" s="9"/>
      <c r="C3" s="9"/>
      <c r="D3" s="9"/>
    </row>
    <row r="4" spans="8:11" ht="12.75">
      <c r="H4" t="s">
        <v>56</v>
      </c>
      <c r="K4" t="s">
        <v>54</v>
      </c>
    </row>
    <row r="5" spans="7:12" ht="12.75">
      <c r="G5" s="2" t="s">
        <v>36</v>
      </c>
      <c r="H5" s="2" t="s">
        <v>55</v>
      </c>
      <c r="I5" s="2" t="s">
        <v>39</v>
      </c>
      <c r="J5" s="2"/>
      <c r="K5" s="2" t="s">
        <v>55</v>
      </c>
      <c r="L5" s="2" t="s">
        <v>39</v>
      </c>
    </row>
    <row r="6" spans="7:12" ht="12.75">
      <c r="G6">
        <v>-1000</v>
      </c>
      <c r="H6">
        <v>0.0245</v>
      </c>
      <c r="I6">
        <f>H6*1.045*287356.32183908*(1/36)</f>
        <v>204.36222860791793</v>
      </c>
      <c r="K6">
        <v>0.02441</v>
      </c>
      <c r="L6">
        <f aca="true" t="shared" si="0" ref="L6:L14">K6*1.045*287356.32183908*(1/36)</f>
        <v>203.61151021711333</v>
      </c>
    </row>
    <row r="7" spans="1:12" ht="12.75">
      <c r="A7" s="5"/>
      <c r="G7">
        <v>-802</v>
      </c>
      <c r="H7">
        <v>0.023391</v>
      </c>
      <c r="I7">
        <f aca="true" t="shared" si="1" ref="I7:I15">H7*1.045*287356.32183908*(1/36)</f>
        <v>195.11170977011463</v>
      </c>
      <c r="K7">
        <v>0.023237</v>
      </c>
      <c r="L7">
        <f t="shared" si="0"/>
        <v>193.82714719029343</v>
      </c>
    </row>
    <row r="8" spans="7:12" ht="12.75">
      <c r="G8">
        <v>-604</v>
      </c>
      <c r="H8">
        <v>0.022136</v>
      </c>
      <c r="I8">
        <f t="shared" si="1"/>
        <v>184.64335887611722</v>
      </c>
      <c r="K8">
        <v>0.021337</v>
      </c>
      <c r="L8">
        <f t="shared" si="0"/>
        <v>177.97864782886305</v>
      </c>
    </row>
    <row r="9" spans="7:12" ht="12.75">
      <c r="G9">
        <v>-406</v>
      </c>
      <c r="H9">
        <v>0.01893</v>
      </c>
      <c r="I9">
        <f t="shared" si="1"/>
        <v>157.90110153256677</v>
      </c>
      <c r="K9">
        <v>0.015617</v>
      </c>
      <c r="L9">
        <f t="shared" si="0"/>
        <v>130.26632343550426</v>
      </c>
    </row>
    <row r="10" spans="7:12" ht="12.75">
      <c r="G10">
        <v>-206</v>
      </c>
      <c r="H10">
        <v>0.004595</v>
      </c>
      <c r="I10">
        <f t="shared" si="1"/>
        <v>38.328344508301335</v>
      </c>
      <c r="K10">
        <v>0.005586</v>
      </c>
      <c r="L10">
        <f t="shared" si="0"/>
        <v>46.59458812260529</v>
      </c>
    </row>
    <row r="11" spans="7:12" ht="12.75">
      <c r="G11">
        <v>200</v>
      </c>
      <c r="H11">
        <v>0.019453</v>
      </c>
      <c r="I11">
        <f t="shared" si="1"/>
        <v>162.26360951468683</v>
      </c>
      <c r="K11">
        <v>0.012632</v>
      </c>
      <c r="L11">
        <f t="shared" si="0"/>
        <v>105.36749680715182</v>
      </c>
    </row>
    <row r="12" spans="7:12" ht="12.75">
      <c r="G12">
        <v>399</v>
      </c>
      <c r="H12">
        <v>0.021405</v>
      </c>
      <c r="I12">
        <f t="shared" si="1"/>
        <v>178.5458572796932</v>
      </c>
      <c r="K12">
        <v>0.019311</v>
      </c>
      <c r="L12">
        <f t="shared" si="0"/>
        <v>161.07914272030624</v>
      </c>
    </row>
    <row r="13" spans="7:12" ht="12.75">
      <c r="G13">
        <v>598</v>
      </c>
      <c r="H13">
        <v>0.022644</v>
      </c>
      <c r="I13">
        <f t="shared" si="1"/>
        <v>188.8807471264365</v>
      </c>
      <c r="K13">
        <v>0.021961</v>
      </c>
      <c r="L13">
        <f t="shared" si="0"/>
        <v>183.18362867177493</v>
      </c>
    </row>
    <row r="14" spans="7:12" ht="12.75">
      <c r="G14">
        <v>797</v>
      </c>
      <c r="H14">
        <v>0.02322</v>
      </c>
      <c r="I14">
        <f t="shared" si="1"/>
        <v>193.68534482758588</v>
      </c>
      <c r="K14">
        <v>0.023167</v>
      </c>
      <c r="L14">
        <f t="shared" si="0"/>
        <v>193.2432551085565</v>
      </c>
    </row>
    <row r="15" spans="7:12" ht="12.75">
      <c r="G15">
        <v>995</v>
      </c>
      <c r="H15">
        <v>0.023938</v>
      </c>
      <c r="I15">
        <f t="shared" si="1"/>
        <v>199.6744093231159</v>
      </c>
      <c r="K15">
        <v>0.02389</v>
      </c>
      <c r="L15">
        <f>K15*1.045*287356.32183908*(1/36)</f>
        <v>199.27402618135343</v>
      </c>
    </row>
    <row r="27" ht="12.75">
      <c r="A27" t="s">
        <v>107</v>
      </c>
    </row>
    <row r="28" ht="12.75">
      <c r="E28" s="2" t="s">
        <v>109</v>
      </c>
    </row>
    <row r="29" spans="2:5" ht="12.75">
      <c r="B29">
        <v>19</v>
      </c>
      <c r="C29">
        <v>0.024346</v>
      </c>
      <c r="D29">
        <f>C29*1.045*287356.32183908*(1/36)</f>
        <v>203.0776660280967</v>
      </c>
      <c r="E29" t="s">
        <v>108</v>
      </c>
    </row>
    <row r="30" spans="2:4" ht="12.75">
      <c r="B30">
        <v>10</v>
      </c>
      <c r="C30">
        <v>0.024729</v>
      </c>
      <c r="D30">
        <f>C30*1.045*287356.32183908*(1/36)</f>
        <v>206.27238984674295</v>
      </c>
    </row>
    <row r="31" spans="2:4" ht="12.75">
      <c r="B31">
        <v>0</v>
      </c>
      <c r="C31">
        <v>0.024715</v>
      </c>
      <c r="D31">
        <f>C31*1.045*287356.32183908*(1/36)</f>
        <v>206.1556114303956</v>
      </c>
    </row>
    <row r="32" spans="2:4" ht="12.75">
      <c r="B32">
        <v>-10</v>
      </c>
      <c r="C32">
        <v>0.024674</v>
      </c>
      <c r="D32">
        <f>C32*1.045*287356.32183908*(1/36)</f>
        <v>205.81361749680684</v>
      </c>
    </row>
    <row r="33" spans="2:4" ht="12.75">
      <c r="B33">
        <v>-20</v>
      </c>
      <c r="C33">
        <v>0.024492</v>
      </c>
      <c r="D33">
        <f>C33*1.045*287356.32183908*(1/36)</f>
        <v>204.29549808429084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J1" sqref="J1"/>
    </sheetView>
  </sheetViews>
  <sheetFormatPr defaultColWidth="9.140625" defaultRowHeight="12.75"/>
  <sheetData>
    <row r="1" spans="1:10" ht="12.75">
      <c r="A1" s="3" t="s">
        <v>106</v>
      </c>
      <c r="J1" s="2" t="s">
        <v>128</v>
      </c>
    </row>
    <row r="2" spans="1:5" ht="12.75">
      <c r="A2" s="10" t="s">
        <v>89</v>
      </c>
      <c r="B2" s="10"/>
      <c r="C2" s="10"/>
      <c r="D2" s="10"/>
      <c r="E2" s="10"/>
    </row>
    <row r="3" spans="1:5" ht="12.75">
      <c r="A3" s="10" t="s">
        <v>90</v>
      </c>
      <c r="B3" s="10"/>
      <c r="C3" s="10"/>
      <c r="D3" s="10"/>
      <c r="E3" s="10"/>
    </row>
    <row r="5" spans="8:13" ht="12.75">
      <c r="H5" s="2" t="s">
        <v>36</v>
      </c>
      <c r="I5" s="2" t="s">
        <v>33</v>
      </c>
      <c r="J5" s="2" t="s">
        <v>39</v>
      </c>
      <c r="K5" s="2"/>
      <c r="L5" s="2" t="s">
        <v>37</v>
      </c>
      <c r="M5" s="2" t="s">
        <v>40</v>
      </c>
    </row>
    <row r="6" spans="8:13" ht="12.75">
      <c r="H6">
        <v>-998</v>
      </c>
      <c r="I6">
        <v>0.028445</v>
      </c>
      <c r="J6">
        <f>I6*1.045*287356.32183908*(1/36)</f>
        <v>237.26871807151943</v>
      </c>
      <c r="L6">
        <v>0.028226</v>
      </c>
      <c r="M6">
        <f>L6*1.045*287356.32183908*(1/36)</f>
        <v>235.44196998722822</v>
      </c>
    </row>
    <row r="7" spans="8:13" ht="12.75">
      <c r="H7">
        <v>-800</v>
      </c>
      <c r="I7">
        <v>0.0219</v>
      </c>
      <c r="J7">
        <f aca="true" t="shared" si="0" ref="J7:J15">I7*1.045*287356.32183908*(1/36)</f>
        <v>182.67480842911846</v>
      </c>
      <c r="L7">
        <v>0.0207</v>
      </c>
      <c r="M7">
        <f aca="true" t="shared" si="1" ref="M7:M15">L7*1.045*287356.32183908*(1/36)</f>
        <v>172.6652298850572</v>
      </c>
    </row>
    <row r="8" spans="8:13" ht="12.75">
      <c r="H8">
        <v>-601</v>
      </c>
      <c r="I8">
        <v>0.020916</v>
      </c>
      <c r="J8">
        <f t="shared" si="0"/>
        <v>174.46695402298823</v>
      </c>
      <c r="L8">
        <v>0.0199</v>
      </c>
      <c r="M8">
        <f t="shared" si="1"/>
        <v>165.99217752234966</v>
      </c>
    </row>
    <row r="9" spans="8:13" ht="12.75">
      <c r="H9">
        <v>-400</v>
      </c>
      <c r="I9">
        <v>0.019534</v>
      </c>
      <c r="J9">
        <f t="shared" si="0"/>
        <v>162.939256066411</v>
      </c>
      <c r="L9">
        <v>0.0165</v>
      </c>
      <c r="M9">
        <f t="shared" si="1"/>
        <v>137.6317049808427</v>
      </c>
    </row>
    <row r="10" spans="8:13" ht="12.75">
      <c r="H10">
        <v>-202</v>
      </c>
      <c r="I10">
        <v>0.011995</v>
      </c>
      <c r="J10">
        <f t="shared" si="0"/>
        <v>100.05407886334594</v>
      </c>
      <c r="L10">
        <v>0.0103</v>
      </c>
      <c r="M10">
        <f t="shared" si="1"/>
        <v>85.91554916985936</v>
      </c>
    </row>
    <row r="11" spans="8:13" ht="12.75">
      <c r="H11">
        <v>200</v>
      </c>
      <c r="I11">
        <v>0.013989</v>
      </c>
      <c r="J11">
        <f t="shared" si="0"/>
        <v>116.68666187739444</v>
      </c>
      <c r="L11">
        <v>0.0082</v>
      </c>
      <c r="M11">
        <f t="shared" si="1"/>
        <v>68.39878671775213</v>
      </c>
    </row>
    <row r="12" spans="8:13" ht="12.75">
      <c r="H12">
        <v>400</v>
      </c>
      <c r="I12">
        <v>0.01843</v>
      </c>
      <c r="J12">
        <f t="shared" si="0"/>
        <v>153.73044380587456</v>
      </c>
      <c r="L12">
        <v>0.01056</v>
      </c>
      <c r="M12">
        <f t="shared" si="1"/>
        <v>88.08429118773931</v>
      </c>
    </row>
    <row r="13" spans="8:13" ht="12.75">
      <c r="H13">
        <v>601</v>
      </c>
      <c r="I13">
        <v>0.020115</v>
      </c>
      <c r="J13">
        <f t="shared" si="0"/>
        <v>167.7855603448273</v>
      </c>
      <c r="L13">
        <v>0.016032</v>
      </c>
      <c r="M13">
        <f t="shared" si="1"/>
        <v>133.7279693486588</v>
      </c>
    </row>
    <row r="14" spans="8:13" ht="12.75">
      <c r="H14">
        <v>801</v>
      </c>
      <c r="I14">
        <v>0.021803</v>
      </c>
      <c r="J14">
        <f t="shared" si="0"/>
        <v>181.86570083014018</v>
      </c>
      <c r="L14">
        <v>0.020611</v>
      </c>
      <c r="M14">
        <f t="shared" si="1"/>
        <v>171.92285280970597</v>
      </c>
    </row>
    <row r="15" spans="8:13" ht="12.75">
      <c r="H15">
        <v>1000</v>
      </c>
      <c r="I15">
        <v>0.0233</v>
      </c>
      <c r="J15">
        <f t="shared" si="0"/>
        <v>194.35265006385663</v>
      </c>
      <c r="L15">
        <v>0.022632</v>
      </c>
      <c r="M15">
        <f t="shared" si="1"/>
        <v>188.78065134099586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 Kramberger</dc:creator>
  <cp:keywords/>
  <dc:description/>
  <cp:lastModifiedBy>Gregor Kramberger</cp:lastModifiedBy>
  <cp:lastPrinted>2007-10-22T08:11:04Z</cp:lastPrinted>
  <dcterms:created xsi:type="dcterms:W3CDTF">2007-10-15T13:00:57Z</dcterms:created>
  <dcterms:modified xsi:type="dcterms:W3CDTF">2007-10-29T15:35:04Z</dcterms:modified>
  <cp:category/>
  <cp:version/>
  <cp:contentType/>
  <cp:contentStatus/>
</cp:coreProperties>
</file>